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IRO DIRECTO\"/>
    </mc:Choice>
  </mc:AlternateContent>
  <xr:revisionPtr revIDLastSave="0" documentId="13_ncr:1_{1CB1369D-CF23-4C2C-A970-8FA3C9600F0A}" xr6:coauthVersionLast="44" xr6:coauthVersionMax="45" xr10:uidLastSave="{00000000-0000-0000-0000-000000000000}"/>
  <bookViews>
    <workbookView xWindow="-98" yWindow="-98" windowWidth="19396" windowHeight="10395" firstSheet="2" activeTab="2" xr2:uid="{00000000-000D-0000-FFFF-FFFF00000000}"/>
  </bookViews>
  <sheets>
    <sheet name="Balance ENERO" sheetId="9" r:id="rId1"/>
    <sheet name="Balance FEBRERO" sheetId="8" r:id="rId2"/>
    <sheet name="Balance MARZO" sheetId="4" r:id="rId3"/>
  </sheets>
  <definedNames>
    <definedName name="_xlnm.Print_Area" localSheetId="0">'Balance ENERO'!$1:$4</definedName>
    <definedName name="_xlnm.Print_Area" localSheetId="1">'Balance FEBRERO'!$1:$4</definedName>
    <definedName name="_xlnm.Print_Area" localSheetId="2">'Balance MARZO'!$1:$4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4" l="1"/>
  <c r="E73" i="4"/>
  <c r="F73" i="4" s="1"/>
  <c r="E74" i="4"/>
  <c r="F74" i="4"/>
  <c r="E75" i="4"/>
  <c r="F75" i="4" s="1"/>
  <c r="E76" i="4"/>
  <c r="F76" i="4"/>
  <c r="E77" i="4"/>
  <c r="F77" i="4" s="1"/>
  <c r="E72" i="4"/>
  <c r="F72" i="4" s="1"/>
  <c r="F67" i="4"/>
  <c r="F68" i="4"/>
  <c r="E67" i="4"/>
  <c r="E68" i="4"/>
  <c r="E66" i="4"/>
  <c r="F66" i="4" s="1"/>
  <c r="F69" i="4" s="1"/>
  <c r="C14" i="4"/>
  <c r="D27" i="8" l="1"/>
  <c r="F79" i="9"/>
  <c r="F81" i="9"/>
  <c r="E79" i="9"/>
  <c r="E81" i="9"/>
  <c r="E69" i="9"/>
  <c r="F53" i="9"/>
  <c r="D53" i="9"/>
  <c r="H53" i="9" s="1"/>
  <c r="I53" i="9" s="1"/>
  <c r="F52" i="9"/>
  <c r="D52" i="9"/>
  <c r="H52" i="9" s="1"/>
  <c r="I52" i="9" s="1"/>
  <c r="F51" i="9"/>
  <c r="D51" i="9"/>
  <c r="H51" i="9" s="1"/>
  <c r="I51" i="9" s="1"/>
  <c r="F50" i="9"/>
  <c r="D50" i="9"/>
  <c r="H50" i="9" s="1"/>
  <c r="F46" i="9"/>
  <c r="D46" i="9"/>
  <c r="H46" i="9"/>
  <c r="I46" i="9"/>
  <c r="F45" i="9"/>
  <c r="D45" i="9"/>
  <c r="H45" i="9"/>
  <c r="I45" i="9"/>
  <c r="F44" i="9"/>
  <c r="D44" i="9"/>
  <c r="H44" i="9"/>
  <c r="F36" i="9"/>
  <c r="D36" i="9"/>
  <c r="H36" i="9"/>
  <c r="I36" i="9"/>
  <c r="F35" i="9"/>
  <c r="D35" i="9"/>
  <c r="H35" i="9"/>
  <c r="I35" i="9"/>
  <c r="F34" i="9"/>
  <c r="D34" i="9"/>
  <c r="H34" i="9"/>
  <c r="I34" i="9"/>
  <c r="F33" i="9"/>
  <c r="D33" i="9"/>
  <c r="H33" i="9"/>
  <c r="F28" i="9"/>
  <c r="D28" i="9"/>
  <c r="H28" i="9" s="1"/>
  <c r="I28" i="9" s="1"/>
  <c r="F27" i="9"/>
  <c r="D27" i="9"/>
  <c r="H27" i="9" s="1"/>
  <c r="F79" i="8"/>
  <c r="F81" i="8"/>
  <c r="E79" i="8"/>
  <c r="E81" i="8"/>
  <c r="E69" i="8"/>
  <c r="F53" i="8"/>
  <c r="D53" i="8"/>
  <c r="H53" i="8" s="1"/>
  <c r="I53" i="8" s="1"/>
  <c r="F52" i="8"/>
  <c r="D52" i="8"/>
  <c r="H52" i="8" s="1"/>
  <c r="I52" i="8" s="1"/>
  <c r="F51" i="8"/>
  <c r="D51" i="8"/>
  <c r="H51" i="8" s="1"/>
  <c r="I51" i="8" s="1"/>
  <c r="F50" i="8"/>
  <c r="D50" i="8"/>
  <c r="H50" i="8" s="1"/>
  <c r="F46" i="8"/>
  <c r="D46" i="8"/>
  <c r="H46" i="8"/>
  <c r="I46" i="8"/>
  <c r="F45" i="8"/>
  <c r="D45" i="8"/>
  <c r="H45" i="8"/>
  <c r="I45" i="8"/>
  <c r="F44" i="8"/>
  <c r="D44" i="8"/>
  <c r="H44" i="8"/>
  <c r="F36" i="8"/>
  <c r="D36" i="8"/>
  <c r="H36" i="8"/>
  <c r="I36" i="8"/>
  <c r="F35" i="8"/>
  <c r="D35" i="8"/>
  <c r="H35" i="8"/>
  <c r="I35" i="8"/>
  <c r="F34" i="8"/>
  <c r="D34" i="8"/>
  <c r="H34" i="8"/>
  <c r="I34" i="8"/>
  <c r="F33" i="8"/>
  <c r="D33" i="8"/>
  <c r="H33" i="8"/>
  <c r="F28" i="8"/>
  <c r="D28" i="8"/>
  <c r="H28" i="8" s="1"/>
  <c r="I28" i="8" s="1"/>
  <c r="F27" i="8"/>
  <c r="H27" i="8"/>
  <c r="D51" i="4"/>
  <c r="D52" i="4"/>
  <c r="D53" i="4"/>
  <c r="F51" i="4"/>
  <c r="F52" i="4"/>
  <c r="F53" i="4"/>
  <c r="F50" i="4"/>
  <c r="D50" i="4"/>
  <c r="H50" i="4" s="1"/>
  <c r="I50" i="4" s="1"/>
  <c r="D44" i="4"/>
  <c r="D27" i="4"/>
  <c r="F45" i="4"/>
  <c r="F46" i="4"/>
  <c r="F44" i="4"/>
  <c r="D45" i="4"/>
  <c r="D46" i="4"/>
  <c r="F33" i="4"/>
  <c r="D34" i="4"/>
  <c r="H34" i="4" s="1"/>
  <c r="D35" i="4"/>
  <c r="D36" i="4"/>
  <c r="D33" i="4"/>
  <c r="H33" i="4"/>
  <c r="I33" i="4" s="1"/>
  <c r="F27" i="4"/>
  <c r="F34" i="4"/>
  <c r="F35" i="4"/>
  <c r="F36" i="4"/>
  <c r="H36" i="4" s="1"/>
  <c r="I36" i="4" s="1"/>
  <c r="F28" i="4"/>
  <c r="D28" i="4"/>
  <c r="H28" i="4" s="1"/>
  <c r="I28" i="4" s="1"/>
  <c r="F79" i="4"/>
  <c r="F81" i="4" s="1"/>
  <c r="E69" i="4"/>
  <c r="E79" i="4"/>
  <c r="E81" i="4" s="1"/>
  <c r="H30" i="9"/>
  <c r="I27" i="9"/>
  <c r="I30" i="9"/>
  <c r="H54" i="9"/>
  <c r="I50" i="9"/>
  <c r="I54" i="9"/>
  <c r="H37" i="9"/>
  <c r="I33" i="9"/>
  <c r="I37" i="9"/>
  <c r="H47" i="9"/>
  <c r="I44" i="9"/>
  <c r="I47" i="9"/>
  <c r="H30" i="8"/>
  <c r="I27" i="8"/>
  <c r="I30" i="8"/>
  <c r="H54" i="8"/>
  <c r="I50" i="8"/>
  <c r="I54" i="8"/>
  <c r="H37" i="8"/>
  <c r="I33" i="8"/>
  <c r="I37" i="8"/>
  <c r="H47" i="8"/>
  <c r="I44" i="8"/>
  <c r="I47" i="8"/>
  <c r="H56" i="9"/>
  <c r="D14" i="9"/>
  <c r="I56" i="9"/>
  <c r="H56" i="8"/>
  <c r="D14" i="8"/>
  <c r="I56" i="8"/>
  <c r="I39" i="9"/>
  <c r="H39" i="9"/>
  <c r="C14" i="9"/>
  <c r="C15" i="9"/>
  <c r="C16" i="9"/>
  <c r="I39" i="8"/>
  <c r="H39" i="8"/>
  <c r="C14" i="8"/>
  <c r="C15" i="8"/>
  <c r="C16" i="8"/>
  <c r="H45" i="4" l="1"/>
  <c r="I45" i="4" s="1"/>
  <c r="H35" i="4"/>
  <c r="I35" i="4" s="1"/>
  <c r="H46" i="4"/>
  <c r="I46" i="4" s="1"/>
  <c r="H37" i="4"/>
  <c r="I34" i="4"/>
  <c r="I37" i="4" s="1"/>
  <c r="H27" i="4"/>
  <c r="H44" i="4"/>
  <c r="H53" i="4"/>
  <c r="I53" i="4" s="1"/>
  <c r="H52" i="4"/>
  <c r="I52" i="4" s="1"/>
  <c r="H51" i="4"/>
  <c r="I51" i="4" l="1"/>
  <c r="I54" i="4" s="1"/>
  <c r="H54" i="4"/>
  <c r="I44" i="4"/>
  <c r="I47" i="4" s="1"/>
  <c r="I56" i="4" s="1"/>
  <c r="H47" i="4"/>
  <c r="H56" i="4" s="1"/>
  <c r="D14" i="4" s="1"/>
  <c r="I27" i="4"/>
  <c r="I30" i="4" s="1"/>
  <c r="I39" i="4" s="1"/>
  <c r="H30" i="4"/>
  <c r="H39" i="4" s="1"/>
  <c r="C15" i="4" l="1"/>
  <c r="C16" i="4" s="1"/>
</calcChain>
</file>

<file path=xl/sharedStrings.xml><?xml version="1.0" encoding="utf-8"?>
<sst xmlns="http://schemas.openxmlformats.org/spreadsheetml/2006/main" count="305" uniqueCount="64">
  <si>
    <t>FORMATO DE BALANCE ENTRE SUBSIDIOS Y CONTRIBUCIONES PRESENTADO AL MUCIPIO EL 15 JULIO 2019</t>
  </si>
  <si>
    <t>AGUA POTABLE Y SANEAMIENTO BASICO</t>
  </si>
  <si>
    <t>1. INFORMACION GENERAL</t>
  </si>
  <si>
    <t>Prestador:</t>
  </si>
  <si>
    <t>Empresa denominada Industrial y Comercial de servicios públicos de Villa del Rosario EICVIRO ESP</t>
  </si>
  <si>
    <t>Servicio atendido</t>
  </si>
  <si>
    <t>Acueducto</t>
  </si>
  <si>
    <t>X</t>
  </si>
  <si>
    <t>Alcantarillado</t>
  </si>
  <si>
    <t>Aseo</t>
  </si>
  <si>
    <t>Municipio (ó Distrito) :</t>
  </si>
  <si>
    <t>VILLA DEL ROSARIO</t>
  </si>
  <si>
    <t>Departamento:</t>
  </si>
  <si>
    <t>NORTE DE SANTANDER</t>
  </si>
  <si>
    <t>Persona que diligencia el formato y contacto:</t>
  </si>
  <si>
    <t>MIGUEL LIZCANO</t>
  </si>
  <si>
    <t>Telefono:</t>
  </si>
  <si>
    <t>Correo:EICVIRO@HOTMAIL.COM</t>
  </si>
  <si>
    <t>Servicio</t>
  </si>
  <si>
    <t xml:space="preserve">Acueducto </t>
  </si>
  <si>
    <t xml:space="preserve">Alcantarillado </t>
  </si>
  <si>
    <t>Valor mensual de subsidio</t>
  </si>
  <si>
    <t>Valor total mensual</t>
  </si>
  <si>
    <t>Valor proyectado/año</t>
  </si>
  <si>
    <t>2. TARIFAS COSTOS DE REFERENCIA</t>
  </si>
  <si>
    <t>Tarifa (costo de referencia)</t>
  </si>
  <si>
    <t>Cargo fijo:</t>
  </si>
  <si>
    <t>Cargo por consumo/ton</t>
  </si>
  <si>
    <t>3. BALANCE ACUEDUCTO</t>
  </si>
  <si>
    <t>ESTRATO / USO</t>
  </si>
  <si>
    <t>SUSCRIPTORES</t>
  </si>
  <si>
    <t>% SUBSIDIO CARGO FIJO</t>
  </si>
  <si>
    <t>TARIFA CARGO FIJO</t>
  </si>
  <si>
    <t>% SUBSIDIO CARGO POR CONSUMO</t>
  </si>
  <si>
    <t>TARIFA CARGO POR CONSUMO</t>
  </si>
  <si>
    <t>CONSUMO PROMEDIO POR ESTRATO</t>
  </si>
  <si>
    <t>TOTAL SUBSIDIOS/MES</t>
  </si>
  <si>
    <t>PROYECCION 2020</t>
  </si>
  <si>
    <t>TOTAL SUBSIDIOS</t>
  </si>
  <si>
    <t>% CONTRIBUCION CARGO FIJO</t>
  </si>
  <si>
    <t>% CONTRIBUCION CARGO CONSUMO</t>
  </si>
  <si>
    <t>TOTAL APORTE SOLIDARIO/MES</t>
  </si>
  <si>
    <t xml:space="preserve">Industrial </t>
  </si>
  <si>
    <t>Comercial</t>
  </si>
  <si>
    <t>TOTAL APORTE</t>
  </si>
  <si>
    <t>BALANCE</t>
  </si>
  <si>
    <t>4. BALANCE ALCANTARILLADO</t>
  </si>
  <si>
    <t>TARIFA SCARGO FIJO</t>
  </si>
  <si>
    <t>5. BALANCE ASEO</t>
  </si>
  <si>
    <t>TARIFA ASEO</t>
  </si>
  <si>
    <t>TOTAL APORTE SOLIDARIO</t>
  </si>
  <si>
    <t>Industrial Pequeño Productor</t>
  </si>
  <si>
    <t>Industrial Gran Generador</t>
  </si>
  <si>
    <t>Comercial Pequeño Productor</t>
  </si>
  <si>
    <t>Comercial Gran Generador</t>
  </si>
  <si>
    <t>Nota 1: El Ministerio de Vivienda, Ciudad y Territorio - MVCT podrá solicitar la infromación de soporte adicional que considere necesaria.</t>
  </si>
  <si>
    <t>Nota 2: El Balance se solicita en los terminos del numeral 1 del artículo 2.3.4.2.2 del Decreto 1077 de 2015</t>
  </si>
  <si>
    <t>Nota 3: Este Balance, deberá estar acorde con el porcentaje de subsidios y contribuciones definido mediante Acuerdo Municipal vigente. De no ser así, el valor del giro directo deberá ajustarse al porcentaje asignado por el Concejo Municipal y aprobado en el presupuesto del municipio.</t>
  </si>
  <si>
    <t>FORMATO DE BALANCE ENTRE SUBSIDIOS Y CONTRIBUCIONES PRESENTADO AL MUNICIPIO EL 15 JULIO 2019</t>
  </si>
  <si>
    <t>CONSUMO VERTIDO PROMEDIO POR ESTRATO</t>
  </si>
  <si>
    <t>TARIFA CARGO POR CONSUMO VERTIDO</t>
  </si>
  <si>
    <t>% SUBSIDIO</t>
  </si>
  <si>
    <t>% CONTRIBUCION</t>
  </si>
  <si>
    <t>Valor proyectado/(meses de giro)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</si>
</sst>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$&quot;_-;\-* #,##0\ &quot;$&quot;_-;_-* &quot;-&quot;\ &quot;$&quot;_-;_-@_-"/>
    <numFmt numFmtId="165" formatCode="_-* #,##0\ _$_-;\-* #,##0\ _$_-;_-* &quot;-&quot;\ _$_-;_-@_-"/>
    <numFmt numFmtId="166" formatCode="_-[$$-240A]\ * #,##0.00_-;\-[$$-240A]\ * #,##0.00_-;_-[$$-240A]\ * &quot;-&quot;??_-;_-@_-"/>
    <numFmt numFmtId="167" formatCode="&quot;$&quot;#,##0"/>
    <numFmt numFmtId="168" formatCode="_-[$$-240A]\ * #,##0_-;\-[$$-240A]\ * #,##0_-;_-[$$-240A]\ * &quot;-&quot;??_-;_-@_-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horizontal="justify"/>
    </xf>
    <xf numFmtId="0" fontId="0" fillId="0" borderId="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2" fillId="0" borderId="1" xfId="3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5" fontId="2" fillId="0" borderId="1" xfId="1" applyFont="1" applyBorder="1"/>
    <xf numFmtId="0" fontId="4" fillId="0" borderId="0" xfId="0" applyFont="1" applyBorder="1" applyAlignment="1">
      <alignment horizontal="center" vertical="center"/>
    </xf>
    <xf numFmtId="9" fontId="2" fillId="0" borderId="0" xfId="3" applyFont="1" applyBorder="1" applyAlignment="1">
      <alignment horizontal="center" vertical="center"/>
    </xf>
    <xf numFmtId="0" fontId="7" fillId="3" borderId="0" xfId="0" applyFont="1" applyFill="1" applyAlignment="1"/>
    <xf numFmtId="0" fontId="8" fillId="0" borderId="0" xfId="0" applyFont="1" applyAlignment="1"/>
    <xf numFmtId="166" fontId="4" fillId="0" borderId="0" xfId="2" applyNumberFormat="1" applyFont="1" applyBorder="1" applyAlignment="1">
      <alignment horizont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5" fontId="2" fillId="0" borderId="1" xfId="1" applyFont="1" applyBorder="1" applyAlignment="1">
      <alignment horizontal="center" vertical="center"/>
    </xf>
    <xf numFmtId="165" fontId="2" fillId="0" borderId="1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165" fontId="2" fillId="3" borderId="0" xfId="1" applyFont="1" applyFill="1" applyBorder="1" applyAlignment="1">
      <alignment horizontal="right" vertical="center"/>
    </xf>
    <xf numFmtId="9" fontId="2" fillId="3" borderId="0" xfId="3" applyFont="1" applyFill="1" applyBorder="1" applyAlignment="1">
      <alignment horizontal="right" vertical="center"/>
    </xf>
    <xf numFmtId="165" fontId="2" fillId="3" borderId="0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65" fontId="2" fillId="0" borderId="2" xfId="1" applyFont="1" applyBorder="1"/>
    <xf numFmtId="165" fontId="4" fillId="4" borderId="2" xfId="1" applyFont="1" applyFill="1" applyBorder="1"/>
    <xf numFmtId="0" fontId="3" fillId="2" borderId="2" xfId="0" applyFont="1" applyFill="1" applyBorder="1" applyAlignment="1">
      <alignment horizontal="center" vertical="center" wrapText="1"/>
    </xf>
    <xf numFmtId="165" fontId="4" fillId="3" borderId="0" xfId="1" applyFont="1" applyFill="1" applyBorder="1"/>
    <xf numFmtId="0" fontId="10" fillId="0" borderId="0" xfId="0" applyFont="1"/>
    <xf numFmtId="0" fontId="11" fillId="3" borderId="0" xfId="0" applyFont="1" applyFill="1" applyAlignment="1">
      <alignment horizontal="center"/>
    </xf>
    <xf numFmtId="165" fontId="2" fillId="0" borderId="0" xfId="1" applyFont="1" applyBorder="1" applyAlignment="1">
      <alignment horizontal="center" vertical="center"/>
    </xf>
    <xf numFmtId="9" fontId="2" fillId="0" borderId="0" xfId="3" applyFont="1" applyBorder="1" applyAlignment="1">
      <alignment horizontal="right" vertical="center"/>
    </xf>
    <xf numFmtId="165" fontId="2" fillId="3" borderId="3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165" fontId="4" fillId="5" borderId="5" xfId="1" applyFont="1" applyFill="1" applyBorder="1"/>
    <xf numFmtId="166" fontId="2" fillId="0" borderId="0" xfId="2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67" fontId="4" fillId="0" borderId="1" xfId="2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0" fillId="0" borderId="1" xfId="0" applyBorder="1"/>
    <xf numFmtId="165" fontId="4" fillId="4" borderId="1" xfId="1" applyFont="1" applyFill="1" applyBorder="1"/>
    <xf numFmtId="0" fontId="11" fillId="5" borderId="0" xfId="0" applyFont="1" applyFill="1" applyBorder="1" applyAlignment="1">
      <alignment horizontal="center"/>
    </xf>
    <xf numFmtId="165" fontId="11" fillId="5" borderId="0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65" fontId="11" fillId="5" borderId="1" xfId="0" applyNumberFormat="1" applyFont="1" applyFill="1" applyBorder="1" applyAlignment="1">
      <alignment horizontal="center"/>
    </xf>
    <xf numFmtId="165" fontId="2" fillId="3" borderId="1" xfId="1" applyFont="1" applyFill="1" applyBorder="1"/>
    <xf numFmtId="165" fontId="4" fillId="5" borderId="1" xfId="1" applyFont="1" applyFill="1" applyBorder="1"/>
    <xf numFmtId="165" fontId="4" fillId="5" borderId="0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165" fontId="4" fillId="0" borderId="13" xfId="1" applyNumberFormat="1" applyFont="1" applyBorder="1" applyAlignment="1">
      <alignment horizontal="center"/>
    </xf>
    <xf numFmtId="168" fontId="4" fillId="0" borderId="13" xfId="2" applyNumberFormat="1" applyFont="1" applyBorder="1" applyAlignment="1">
      <alignment horizontal="center"/>
    </xf>
    <xf numFmtId="166" fontId="2" fillId="0" borderId="14" xfId="2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5" fontId="3" fillId="3" borderId="0" xfId="1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0" fillId="3" borderId="0" xfId="0" applyFill="1"/>
    <xf numFmtId="165" fontId="3" fillId="5" borderId="5" xfId="1" applyNumberFormat="1" applyFont="1" applyFill="1" applyBorder="1" applyAlignment="1">
      <alignment horizontal="center" vertical="center"/>
    </xf>
    <xf numFmtId="165" fontId="11" fillId="5" borderId="5" xfId="1" applyNumberFormat="1" applyFont="1" applyFill="1" applyBorder="1" applyAlignment="1">
      <alignment horizontal="center" vertical="center"/>
    </xf>
    <xf numFmtId="165" fontId="2" fillId="0" borderId="0" xfId="1" applyFont="1"/>
    <xf numFmtId="165" fontId="0" fillId="0" borderId="0" xfId="0" applyNumberFormat="1"/>
    <xf numFmtId="165" fontId="9" fillId="0" borderId="0" xfId="0" applyNumberFormat="1" applyFont="1"/>
    <xf numFmtId="165" fontId="9" fillId="0" borderId="0" xfId="1" applyFo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0" fillId="0" borderId="1" xfId="1" applyFont="1" applyBorder="1"/>
    <xf numFmtId="167" fontId="4" fillId="7" borderId="1" xfId="2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6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6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6" borderId="0" xfId="0" applyFont="1" applyFill="1" applyAlignment="1">
      <alignment horizontal="center"/>
    </xf>
    <xf numFmtId="0" fontId="4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1057275</xdr:colOff>
      <xdr:row>1</xdr:row>
      <xdr:rowOff>0</xdr:rowOff>
    </xdr:to>
    <xdr:pic>
      <xdr:nvPicPr>
        <xdr:cNvPr id="7170" name="Imagen 1" descr="LOGO_CON_BLANCO">
          <a:extLst>
            <a:ext uri="{FF2B5EF4-FFF2-40B4-BE49-F238E27FC236}">
              <a16:creationId xmlns:a16="http://schemas.microsoft.com/office/drawing/2014/main" id="{19858C36-AF9C-4BB8-89BA-F28CCA71A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1057275</xdr:colOff>
      <xdr:row>1</xdr:row>
      <xdr:rowOff>0</xdr:rowOff>
    </xdr:to>
    <xdr:pic>
      <xdr:nvPicPr>
        <xdr:cNvPr id="6146" name="Imagen 1" descr="LOGO_CON_BLANCO">
          <a:extLst>
            <a:ext uri="{FF2B5EF4-FFF2-40B4-BE49-F238E27FC236}">
              <a16:creationId xmlns:a16="http://schemas.microsoft.com/office/drawing/2014/main" id="{EA5A9027-DC65-4F7B-BF41-832B087F6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1057275</xdr:colOff>
      <xdr:row>1</xdr:row>
      <xdr:rowOff>0</xdr:rowOff>
    </xdr:to>
    <xdr:pic>
      <xdr:nvPicPr>
        <xdr:cNvPr id="2093" name="Imagen 1" descr="LOGO_CON_BLANCO">
          <a:extLst>
            <a:ext uri="{FF2B5EF4-FFF2-40B4-BE49-F238E27FC236}">
              <a16:creationId xmlns:a16="http://schemas.microsoft.com/office/drawing/2014/main" id="{6599B3A3-75C3-45F5-9232-AFC28448D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showGridLines="0" topLeftCell="A43" zoomScale="70" zoomScaleNormal="70" workbookViewId="0">
      <selection activeCell="J32" sqref="J32"/>
    </sheetView>
  </sheetViews>
  <sheetFormatPr baseColWidth="10" defaultColWidth="9.06640625" defaultRowHeight="14.25" x14ac:dyDescent="0.45"/>
  <cols>
    <col min="1" max="1" width="13.3984375" customWidth="1"/>
    <col min="2" max="2" width="16.59765625" customWidth="1"/>
    <col min="3" max="3" width="23.1328125" bestFit="1" customWidth="1"/>
    <col min="4" max="4" width="18.3984375" bestFit="1" customWidth="1"/>
    <col min="5" max="5" width="16.265625" customWidth="1"/>
    <col min="6" max="6" width="14.1328125" customWidth="1"/>
    <col min="7" max="7" width="23.1328125" bestFit="1" customWidth="1"/>
    <col min="8" max="8" width="20.59765625" bestFit="1" customWidth="1"/>
    <col min="9" max="9" width="22.86328125" bestFit="1" customWidth="1"/>
    <col min="10" max="10" width="18.73046875" customWidth="1"/>
    <col min="11" max="11" width="11.3984375" customWidth="1"/>
    <col min="12" max="12" width="15.1328125" bestFit="1" customWidth="1"/>
    <col min="13" max="13" width="18.73046875" bestFit="1" customWidth="1"/>
    <col min="14" max="14" width="15.86328125" bestFit="1" customWidth="1"/>
    <col min="15" max="15" width="20.1328125" bestFit="1" customWidth="1"/>
    <col min="16" max="16" width="21" bestFit="1" customWidth="1"/>
    <col min="17" max="17" width="21.3984375" bestFit="1" customWidth="1"/>
    <col min="18" max="256" width="11.3984375" customWidth="1"/>
  </cols>
  <sheetData>
    <row r="1" spans="1:12" ht="44.1" customHeight="1" x14ac:dyDescent="0.45"/>
    <row r="2" spans="1:12" ht="7.9" customHeight="1" x14ac:dyDescent="0.45"/>
    <row r="3" spans="1:12" ht="26.65" customHeight="1" x14ac:dyDescent="0.55000000000000004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7"/>
      <c r="K3" s="5"/>
      <c r="L3" s="5"/>
    </row>
    <row r="4" spans="1:12" ht="18" x14ac:dyDescent="0.55000000000000004">
      <c r="A4" s="108" t="s">
        <v>1</v>
      </c>
      <c r="B4" s="108"/>
      <c r="C4" s="108"/>
      <c r="D4" s="108"/>
      <c r="E4" s="108"/>
      <c r="F4" s="108"/>
      <c r="G4" s="108"/>
      <c r="H4" s="108"/>
      <c r="I4" s="18"/>
      <c r="J4" s="18"/>
      <c r="K4" s="5"/>
      <c r="L4" s="5"/>
    </row>
    <row r="5" spans="1:12" ht="21" x14ac:dyDescent="0.65">
      <c r="A5" s="109" t="s">
        <v>2</v>
      </c>
      <c r="B5" s="109"/>
      <c r="C5" s="109"/>
      <c r="D5" s="109"/>
      <c r="E5" s="109"/>
      <c r="F5" s="109"/>
      <c r="G5" s="109"/>
      <c r="H5" s="109"/>
      <c r="I5" s="109"/>
    </row>
    <row r="6" spans="1:12" ht="12.75" customHeight="1" thickBot="1" x14ac:dyDescent="0.5">
      <c r="A6" s="35"/>
      <c r="B6" s="35"/>
      <c r="C6" s="35"/>
      <c r="D6" s="35"/>
      <c r="E6" s="35"/>
      <c r="F6" s="35"/>
      <c r="G6" s="35"/>
      <c r="H6" s="35"/>
      <c r="I6" s="35"/>
    </row>
    <row r="7" spans="1:12" ht="21.95" customHeight="1" x14ac:dyDescent="0.45">
      <c r="A7" s="110" t="s">
        <v>3</v>
      </c>
      <c r="B7" s="111"/>
      <c r="C7" s="112" t="s">
        <v>4</v>
      </c>
      <c r="D7" s="113"/>
      <c r="E7" s="113"/>
      <c r="F7" s="113"/>
      <c r="G7" s="113"/>
      <c r="H7" s="113"/>
      <c r="I7" s="114"/>
    </row>
    <row r="8" spans="1:12" ht="21.95" customHeight="1" x14ac:dyDescent="0.45">
      <c r="A8" s="89" t="s">
        <v>5</v>
      </c>
      <c r="B8" s="90"/>
      <c r="C8" s="60" t="s">
        <v>6</v>
      </c>
      <c r="D8" s="59" t="s">
        <v>7</v>
      </c>
      <c r="E8" s="11" t="s">
        <v>8</v>
      </c>
      <c r="F8" s="11" t="s">
        <v>7</v>
      </c>
      <c r="G8" s="11" t="s">
        <v>9</v>
      </c>
      <c r="H8" s="105"/>
      <c r="I8" s="106"/>
    </row>
    <row r="9" spans="1:12" ht="21.95" customHeight="1" x14ac:dyDescent="0.45">
      <c r="A9" s="89" t="s">
        <v>10</v>
      </c>
      <c r="B9" s="90"/>
      <c r="C9" s="91" t="s">
        <v>11</v>
      </c>
      <c r="D9" s="91"/>
      <c r="E9" s="91"/>
      <c r="F9" s="91"/>
      <c r="G9" s="91"/>
      <c r="H9" s="91"/>
      <c r="I9" s="92"/>
    </row>
    <row r="10" spans="1:12" ht="21.95" customHeight="1" x14ac:dyDescent="0.45">
      <c r="A10" s="89" t="s">
        <v>12</v>
      </c>
      <c r="B10" s="90"/>
      <c r="C10" s="91" t="s">
        <v>13</v>
      </c>
      <c r="D10" s="91"/>
      <c r="E10" s="91"/>
      <c r="F10" s="91"/>
      <c r="G10" s="91"/>
      <c r="H10" s="91"/>
      <c r="I10" s="92"/>
    </row>
    <row r="11" spans="1:12" ht="30.75" customHeight="1" thickBot="1" x14ac:dyDescent="0.5">
      <c r="A11" s="93" t="s">
        <v>14</v>
      </c>
      <c r="B11" s="94"/>
      <c r="C11" s="95" t="s">
        <v>15</v>
      </c>
      <c r="D11" s="96"/>
      <c r="E11" s="77" t="s">
        <v>16</v>
      </c>
      <c r="F11" s="75">
        <v>3213723934</v>
      </c>
      <c r="G11" s="76"/>
      <c r="H11" s="97" t="s">
        <v>17</v>
      </c>
      <c r="I11" s="98"/>
    </row>
    <row r="12" spans="1:12" ht="14.65" thickBot="1" x14ac:dyDescent="0.5">
      <c r="B12" s="3"/>
      <c r="C12" s="9"/>
      <c r="D12" s="9"/>
      <c r="E12" s="9"/>
      <c r="F12" s="9"/>
      <c r="G12" s="9"/>
    </row>
    <row r="13" spans="1:12" ht="19.5" customHeight="1" x14ac:dyDescent="0.45">
      <c r="A13" s="99" t="s">
        <v>18</v>
      </c>
      <c r="B13" s="100"/>
      <c r="C13" s="78" t="s">
        <v>19</v>
      </c>
      <c r="D13" s="78" t="s">
        <v>20</v>
      </c>
      <c r="E13" s="61" t="s">
        <v>9</v>
      </c>
      <c r="F13" s="24"/>
      <c r="G13" s="2"/>
    </row>
    <row r="14" spans="1:12" ht="19.5" customHeight="1" thickBot="1" x14ac:dyDescent="0.5">
      <c r="A14" s="101" t="s">
        <v>21</v>
      </c>
      <c r="B14" s="102"/>
      <c r="C14" s="62">
        <f>+H39</f>
        <v>42370520.015200004</v>
      </c>
      <c r="D14" s="63">
        <f>+H56</f>
        <v>18880001.428199999</v>
      </c>
      <c r="E14" s="64"/>
      <c r="F14" s="41"/>
      <c r="G14" s="41"/>
    </row>
    <row r="15" spans="1:12" ht="24.75" customHeight="1" x14ac:dyDescent="0.45">
      <c r="A15" s="103" t="s">
        <v>22</v>
      </c>
      <c r="B15" s="103"/>
      <c r="C15" s="69">
        <f>+C14+D14+E14</f>
        <v>61250521.443400003</v>
      </c>
      <c r="E15" s="19"/>
      <c r="F15" s="19"/>
      <c r="G15" s="19"/>
    </row>
    <row r="16" spans="1:12" ht="24.75" customHeight="1" x14ac:dyDescent="0.45">
      <c r="A16" s="103" t="s">
        <v>23</v>
      </c>
      <c r="B16" s="103"/>
      <c r="C16" s="70">
        <f>+C15*12</f>
        <v>735006257.32080007</v>
      </c>
      <c r="D16" s="42"/>
      <c r="E16" s="42"/>
      <c r="F16" s="42"/>
      <c r="G16" s="42"/>
      <c r="H16" s="42"/>
    </row>
    <row r="17" spans="1:17" ht="24.75" customHeight="1" x14ac:dyDescent="0.45">
      <c r="A17" s="65"/>
      <c r="B17" s="65"/>
      <c r="C17" s="66"/>
      <c r="D17" s="67"/>
      <c r="E17" s="67"/>
      <c r="F17" s="67"/>
      <c r="G17" s="67"/>
      <c r="H17" s="67"/>
      <c r="I17" s="68"/>
    </row>
    <row r="18" spans="1:17" ht="16.899999999999999" customHeight="1" x14ac:dyDescent="0.45">
      <c r="A18" s="104" t="s">
        <v>24</v>
      </c>
      <c r="B18" s="104"/>
      <c r="C18" s="104"/>
      <c r="D18" s="104"/>
      <c r="E18" s="104"/>
      <c r="F18" s="104"/>
      <c r="G18" s="104"/>
      <c r="H18" s="104"/>
      <c r="I18" s="104"/>
    </row>
    <row r="19" spans="1:17" ht="12" customHeight="1" x14ac:dyDescent="0.45">
      <c r="A19" s="34"/>
      <c r="B19" s="3"/>
      <c r="C19" s="19"/>
      <c r="D19" s="19"/>
      <c r="E19" s="19"/>
      <c r="F19" s="19"/>
      <c r="G19" s="19"/>
    </row>
    <row r="20" spans="1:17" ht="14.45" customHeight="1" x14ac:dyDescent="0.45">
      <c r="A20" s="88" t="s">
        <v>25</v>
      </c>
      <c r="B20" s="88"/>
      <c r="C20" s="13" t="s">
        <v>19</v>
      </c>
      <c r="D20" s="13" t="s">
        <v>20</v>
      </c>
      <c r="E20" s="13" t="s">
        <v>9</v>
      </c>
    </row>
    <row r="21" spans="1:17" ht="18" customHeight="1" x14ac:dyDescent="0.45">
      <c r="A21" s="83" t="s">
        <v>26</v>
      </c>
      <c r="B21" s="83"/>
      <c r="C21" s="43">
        <v>5069.51</v>
      </c>
      <c r="D21" s="43">
        <v>2479.13</v>
      </c>
      <c r="E21" s="43"/>
    </row>
    <row r="22" spans="1:17" x14ac:dyDescent="0.45">
      <c r="A22" s="83" t="s">
        <v>27</v>
      </c>
      <c r="B22" s="83"/>
      <c r="C22" s="43">
        <v>1431.12</v>
      </c>
      <c r="D22" s="43">
        <v>656.51</v>
      </c>
      <c r="E22" s="43"/>
    </row>
    <row r="23" spans="1:17" x14ac:dyDescent="0.45">
      <c r="B23" s="3"/>
      <c r="C23" s="19"/>
      <c r="D23" s="19"/>
      <c r="E23" s="19"/>
      <c r="F23" s="19"/>
      <c r="G23" s="19"/>
      <c r="M23" s="71"/>
      <c r="N23" s="71"/>
      <c r="O23" s="71"/>
      <c r="P23" s="71"/>
    </row>
    <row r="24" spans="1:17" s="20" customFormat="1" ht="21" x14ac:dyDescent="0.65">
      <c r="A24" s="84" t="s">
        <v>28</v>
      </c>
      <c r="B24" s="84"/>
      <c r="C24" s="84"/>
      <c r="D24" s="84"/>
      <c r="E24" s="84"/>
      <c r="F24" s="84"/>
      <c r="G24" s="84"/>
      <c r="H24" s="84"/>
      <c r="I24" s="84"/>
      <c r="M24" s="74"/>
      <c r="N24" s="74"/>
      <c r="O24" s="74"/>
      <c r="P24" s="74"/>
      <c r="Q24" s="73"/>
    </row>
    <row r="25" spans="1:17" ht="8.25" customHeight="1" x14ac:dyDescent="0.45">
      <c r="A25" s="3"/>
      <c r="B25" s="9"/>
      <c r="C25" s="9"/>
      <c r="D25" s="9"/>
      <c r="E25" s="9"/>
      <c r="F25" s="9"/>
    </row>
    <row r="26" spans="1:17" ht="42.75" x14ac:dyDescent="0.45">
      <c r="A26" s="21" t="s">
        <v>29</v>
      </c>
      <c r="B26" s="21" t="s">
        <v>30</v>
      </c>
      <c r="C26" s="21" t="s">
        <v>31</v>
      </c>
      <c r="D26" s="21" t="s">
        <v>32</v>
      </c>
      <c r="E26" s="21" t="s">
        <v>33</v>
      </c>
      <c r="F26" s="21" t="s">
        <v>34</v>
      </c>
      <c r="G26" s="21" t="s">
        <v>35</v>
      </c>
      <c r="H26" s="47" t="s">
        <v>36</v>
      </c>
      <c r="I26" s="46" t="s">
        <v>37</v>
      </c>
      <c r="J26" s="2"/>
    </row>
    <row r="27" spans="1:17" x14ac:dyDescent="0.45">
      <c r="A27" s="11">
        <v>1</v>
      </c>
      <c r="B27" s="23">
        <v>8503</v>
      </c>
      <c r="C27" s="12">
        <v>0.2</v>
      </c>
      <c r="D27" s="22">
        <f>+$C$21*C27</f>
        <v>1013.902</v>
      </c>
      <c r="E27" s="12">
        <v>0.2</v>
      </c>
      <c r="F27" s="22">
        <f>+$C$22*E27</f>
        <v>286.22399999999999</v>
      </c>
      <c r="G27" s="79">
        <v>11.5</v>
      </c>
      <c r="H27" s="14">
        <f>+((D27*B27)+(G27*F27*B27))</f>
        <v>36609479.434</v>
      </c>
      <c r="I27" s="49">
        <f>+H27*12</f>
        <v>439313753.208</v>
      </c>
      <c r="J27" s="85"/>
    </row>
    <row r="28" spans="1:17" x14ac:dyDescent="0.45">
      <c r="A28" s="11">
        <v>2</v>
      </c>
      <c r="B28" s="23">
        <v>5407</v>
      </c>
      <c r="C28" s="12">
        <v>0.1</v>
      </c>
      <c r="D28" s="22">
        <f>+$C$21*C28</f>
        <v>506.95100000000002</v>
      </c>
      <c r="E28" s="12">
        <v>0.1</v>
      </c>
      <c r="F28" s="22">
        <f>+$C$22*E28</f>
        <v>143.11199999999999</v>
      </c>
      <c r="G28" s="79">
        <v>12.3</v>
      </c>
      <c r="H28" s="14">
        <f>+((D28*B28)+(F28*G28*B28))</f>
        <v>12258905.040200001</v>
      </c>
      <c r="I28" s="49">
        <f>+H28*12</f>
        <v>147106860.4824</v>
      </c>
      <c r="J28" s="86"/>
    </row>
    <row r="29" spans="1:17" x14ac:dyDescent="0.45">
      <c r="A29" s="11">
        <v>3</v>
      </c>
      <c r="B29" s="23"/>
      <c r="C29" s="12"/>
      <c r="D29" s="22"/>
      <c r="E29" s="12"/>
      <c r="F29" s="22"/>
      <c r="G29" s="79"/>
      <c r="H29" s="14"/>
      <c r="I29" s="49"/>
      <c r="J29" s="86"/>
      <c r="M29" s="71"/>
      <c r="N29" s="71"/>
      <c r="O29" s="71"/>
      <c r="P29" s="71"/>
      <c r="Q29" s="71"/>
    </row>
    <row r="30" spans="1:17" x14ac:dyDescent="0.45">
      <c r="A30" s="25"/>
      <c r="B30" s="26"/>
      <c r="C30" s="27"/>
      <c r="D30" s="28"/>
      <c r="E30" s="27"/>
      <c r="F30" s="28"/>
      <c r="G30" s="29" t="s">
        <v>38</v>
      </c>
      <c r="H30" s="50">
        <f>SUM(H27:H29)</f>
        <v>48868384.474200003</v>
      </c>
      <c r="I30" s="56">
        <f>SUM(I27:I29)</f>
        <v>586420613.6904</v>
      </c>
      <c r="M30" s="71"/>
      <c r="N30" s="71"/>
      <c r="O30" s="71"/>
      <c r="P30" s="71"/>
      <c r="Q30" s="71"/>
    </row>
    <row r="31" spans="1:17" x14ac:dyDescent="0.45">
      <c r="A31" s="2"/>
      <c r="B31" s="25"/>
      <c r="C31" s="26"/>
      <c r="D31" s="27"/>
      <c r="E31" s="28"/>
      <c r="F31" s="27"/>
      <c r="G31" s="38"/>
      <c r="H31" s="48"/>
      <c r="I31" s="33"/>
      <c r="M31" s="71"/>
      <c r="N31" s="71"/>
      <c r="O31" s="71"/>
      <c r="P31" s="71"/>
      <c r="Q31" s="71"/>
    </row>
    <row r="32" spans="1:17" ht="28.5" x14ac:dyDescent="0.45">
      <c r="A32" s="21" t="s">
        <v>29</v>
      </c>
      <c r="B32" s="21" t="s">
        <v>30</v>
      </c>
      <c r="C32" s="21" t="s">
        <v>39</v>
      </c>
      <c r="D32" s="21" t="s">
        <v>32</v>
      </c>
      <c r="E32" s="21" t="s">
        <v>40</v>
      </c>
      <c r="F32" s="21" t="s">
        <v>34</v>
      </c>
      <c r="G32" s="21" t="s">
        <v>35</v>
      </c>
      <c r="H32" s="21" t="s">
        <v>41</v>
      </c>
      <c r="I32" s="46" t="s">
        <v>37</v>
      </c>
      <c r="M32" s="71"/>
      <c r="N32" s="71"/>
      <c r="O32" s="71"/>
      <c r="P32" s="71"/>
      <c r="Q32" s="71"/>
    </row>
    <row r="33" spans="1:17" x14ac:dyDescent="0.45">
      <c r="A33" s="11">
        <v>5</v>
      </c>
      <c r="B33" s="23">
        <v>187</v>
      </c>
      <c r="C33" s="12">
        <v>0.5</v>
      </c>
      <c r="D33" s="22">
        <f>+$C$21*C33</f>
        <v>2534.7550000000001</v>
      </c>
      <c r="E33" s="12">
        <v>0.5</v>
      </c>
      <c r="F33" s="22">
        <f>+$C$22*E33</f>
        <v>715.56</v>
      </c>
      <c r="G33" s="8">
        <v>32</v>
      </c>
      <c r="H33" s="14">
        <f>+(D33+(F33*G33)*B33)</f>
        <v>4284445.7949999999</v>
      </c>
      <c r="I33" s="14">
        <f>+H33*12</f>
        <v>51413349.539999999</v>
      </c>
      <c r="M33" s="71"/>
      <c r="N33" s="71"/>
      <c r="O33" s="71"/>
      <c r="P33" s="71"/>
      <c r="Q33" s="71"/>
    </row>
    <row r="34" spans="1:17" x14ac:dyDescent="0.45">
      <c r="A34" s="11">
        <v>6</v>
      </c>
      <c r="B34" s="23"/>
      <c r="C34" s="12"/>
      <c r="D34" s="22">
        <f>+$C$21*C34</f>
        <v>0</v>
      </c>
      <c r="E34" s="12"/>
      <c r="F34" s="22">
        <f>+$C$22*E34</f>
        <v>0</v>
      </c>
      <c r="G34" s="8"/>
      <c r="H34" s="14">
        <f>+D34+(F34*G34)*B34</f>
        <v>0</v>
      </c>
      <c r="I34" s="14">
        <f>+H34*12</f>
        <v>0</v>
      </c>
      <c r="M34" s="71"/>
      <c r="N34" s="71"/>
      <c r="O34" s="71"/>
      <c r="P34" s="71"/>
      <c r="Q34" s="71"/>
    </row>
    <row r="35" spans="1:17" x14ac:dyDescent="0.45">
      <c r="A35" s="11" t="s">
        <v>42</v>
      </c>
      <c r="B35" s="23">
        <v>17</v>
      </c>
      <c r="C35" s="12">
        <v>0.3</v>
      </c>
      <c r="D35" s="22">
        <f>+$C$21*C35</f>
        <v>1520.8530000000001</v>
      </c>
      <c r="E35" s="12">
        <v>0.3</v>
      </c>
      <c r="F35" s="22">
        <f>+$C$22*E35</f>
        <v>429.33599999999996</v>
      </c>
      <c r="G35" s="8">
        <v>18</v>
      </c>
      <c r="H35" s="14">
        <f>+(D35+(F35*G35)*B35)</f>
        <v>132897.66899999999</v>
      </c>
      <c r="I35" s="14">
        <f>+H35*12</f>
        <v>1594772.0279999999</v>
      </c>
      <c r="M35" s="71"/>
      <c r="N35" s="71"/>
      <c r="O35" s="71"/>
      <c r="P35" s="71"/>
      <c r="Q35" s="71"/>
    </row>
    <row r="36" spans="1:17" x14ac:dyDescent="0.45">
      <c r="A36" s="11" t="s">
        <v>43</v>
      </c>
      <c r="B36" s="23">
        <v>242</v>
      </c>
      <c r="C36" s="12">
        <v>0.5</v>
      </c>
      <c r="D36" s="22">
        <f>+$C$21*C36</f>
        <v>2534.7550000000001</v>
      </c>
      <c r="E36" s="12">
        <v>0.5</v>
      </c>
      <c r="F36" s="22">
        <f>+$C$22*E36</f>
        <v>715.56</v>
      </c>
      <c r="G36" s="8">
        <v>12</v>
      </c>
      <c r="H36" s="14">
        <f>+(D36+(F36*G36)*B36)</f>
        <v>2080520.9949999996</v>
      </c>
      <c r="I36" s="14">
        <f>+H36*12</f>
        <v>24966251.939999998</v>
      </c>
      <c r="M36" s="71"/>
      <c r="N36" s="71"/>
      <c r="O36" s="71"/>
      <c r="P36" s="71"/>
      <c r="Q36" s="71"/>
    </row>
    <row r="37" spans="1:17" x14ac:dyDescent="0.45">
      <c r="A37" s="15"/>
      <c r="B37" s="36"/>
      <c r="C37" s="16"/>
      <c r="D37" s="36"/>
      <c r="E37" s="37"/>
      <c r="F37" s="36"/>
      <c r="G37" s="58" t="s">
        <v>44</v>
      </c>
      <c r="H37" s="40">
        <f>SUM(H33:H36)</f>
        <v>6497864.4589999989</v>
      </c>
      <c r="I37" s="40">
        <f>SUM(I33:I36)</f>
        <v>77974373.507999986</v>
      </c>
      <c r="M37" s="71"/>
      <c r="N37" s="71"/>
      <c r="O37" s="71"/>
      <c r="P37" s="71"/>
      <c r="Q37" s="71"/>
    </row>
    <row r="38" spans="1:17" ht="7.15" customHeight="1" x14ac:dyDescent="0.45">
      <c r="A38" s="15"/>
      <c r="B38" s="36"/>
      <c r="C38" s="37"/>
      <c r="D38" s="36"/>
      <c r="E38" s="37"/>
      <c r="F38" s="36"/>
      <c r="G38" s="36"/>
      <c r="H38" s="36"/>
      <c r="M38" s="71"/>
      <c r="N38" s="71"/>
      <c r="O38" s="71"/>
      <c r="P38" s="71"/>
      <c r="Q38" s="71"/>
    </row>
    <row r="39" spans="1:17" x14ac:dyDescent="0.45">
      <c r="A39" s="4"/>
      <c r="G39" s="53" t="s">
        <v>45</v>
      </c>
      <c r="H39" s="54">
        <f>+H30-H37</f>
        <v>42370520.015200004</v>
      </c>
      <c r="I39" s="54">
        <f>+I30-I37</f>
        <v>508446240.18239999</v>
      </c>
      <c r="M39" s="71"/>
      <c r="N39" s="71"/>
      <c r="O39" s="71"/>
      <c r="P39" s="71"/>
      <c r="Q39" s="71"/>
    </row>
    <row r="40" spans="1:17" ht="8.4499999999999993" customHeight="1" x14ac:dyDescent="0.45">
      <c r="A40" s="2"/>
      <c r="B40" s="2"/>
      <c r="C40" s="2"/>
      <c r="D40" s="2"/>
      <c r="E40" s="2"/>
      <c r="F40" s="2"/>
      <c r="G40" s="2"/>
      <c r="H40" s="2"/>
      <c r="M40" s="71"/>
      <c r="N40" s="71"/>
      <c r="O40" s="71"/>
      <c r="P40" s="71"/>
      <c r="Q40" s="71"/>
    </row>
    <row r="41" spans="1:17" ht="21" x14ac:dyDescent="0.65">
      <c r="A41" s="84" t="s">
        <v>46</v>
      </c>
      <c r="B41" s="84"/>
      <c r="C41" s="84"/>
      <c r="D41" s="84"/>
      <c r="E41" s="84"/>
      <c r="F41" s="84"/>
      <c r="G41" s="84"/>
      <c r="H41" s="84"/>
      <c r="I41" s="84"/>
      <c r="N41" s="72"/>
    </row>
    <row r="42" spans="1:17" ht="10.15" customHeight="1" x14ac:dyDescent="0.45">
      <c r="A42" s="3"/>
      <c r="B42" s="9"/>
      <c r="C42" s="9"/>
      <c r="D42" s="9"/>
      <c r="E42" s="9"/>
      <c r="F42" s="9"/>
    </row>
    <row r="43" spans="1:17" ht="42.75" x14ac:dyDescent="0.45">
      <c r="A43" s="21" t="s">
        <v>29</v>
      </c>
      <c r="B43" s="21" t="s">
        <v>30</v>
      </c>
      <c r="C43" s="21" t="s">
        <v>31</v>
      </c>
      <c r="D43" s="21" t="s">
        <v>47</v>
      </c>
      <c r="E43" s="21" t="s">
        <v>33</v>
      </c>
      <c r="F43" s="21" t="s">
        <v>34</v>
      </c>
      <c r="G43" s="21" t="s">
        <v>35</v>
      </c>
      <c r="H43" s="32" t="s">
        <v>36</v>
      </c>
      <c r="I43" s="21" t="s">
        <v>37</v>
      </c>
    </row>
    <row r="44" spans="1:17" x14ac:dyDescent="0.45">
      <c r="A44" s="11">
        <v>1</v>
      </c>
      <c r="B44" s="23">
        <v>8202</v>
      </c>
      <c r="C44" s="12">
        <v>0.2</v>
      </c>
      <c r="D44" s="22">
        <f>+$D$21*C44</f>
        <v>495.82600000000002</v>
      </c>
      <c r="E44" s="12">
        <v>0.2</v>
      </c>
      <c r="F44" s="22">
        <f>+$D$22*E44</f>
        <v>131.30199999999999</v>
      </c>
      <c r="G44" s="79">
        <v>12.4</v>
      </c>
      <c r="H44" s="30">
        <f>+((D44*B44)+(G44*F44*B44))</f>
        <v>17420808.501600001</v>
      </c>
      <c r="I44" s="14">
        <f>+H44*12</f>
        <v>209049702.01920003</v>
      </c>
    </row>
    <row r="45" spans="1:17" x14ac:dyDescent="0.45">
      <c r="A45" s="11">
        <v>2</v>
      </c>
      <c r="B45" s="23">
        <v>5494</v>
      </c>
      <c r="C45" s="12">
        <v>0.1</v>
      </c>
      <c r="D45" s="22">
        <f>+$D$21*C45</f>
        <v>247.91300000000001</v>
      </c>
      <c r="E45" s="12">
        <v>0.1</v>
      </c>
      <c r="F45" s="22">
        <f>+$D$22*E45</f>
        <v>65.650999999999996</v>
      </c>
      <c r="G45" s="79">
        <v>11.4</v>
      </c>
      <c r="H45" s="30">
        <f>+((D45*B45)+(G45*F45*B45))</f>
        <v>5473861.1935999999</v>
      </c>
      <c r="I45" s="14">
        <f>+H45*12</f>
        <v>65686334.323200002</v>
      </c>
    </row>
    <row r="46" spans="1:17" x14ac:dyDescent="0.45">
      <c r="A46" s="11">
        <v>3</v>
      </c>
      <c r="B46" s="23"/>
      <c r="C46" s="12"/>
      <c r="D46" s="22">
        <f>+$D$21*C46</f>
        <v>0</v>
      </c>
      <c r="E46" s="12"/>
      <c r="F46" s="22">
        <f>+$D$22*E46</f>
        <v>0</v>
      </c>
      <c r="G46" s="79"/>
      <c r="H46" s="30">
        <f>+((D46*B46)+(G46*F46*B46))</f>
        <v>0</v>
      </c>
      <c r="I46" s="14">
        <f>+H46*12</f>
        <v>0</v>
      </c>
    </row>
    <row r="47" spans="1:17" x14ac:dyDescent="0.45">
      <c r="A47" s="25"/>
      <c r="B47" s="26"/>
      <c r="C47" s="27"/>
      <c r="D47" s="28"/>
      <c r="E47" s="27"/>
      <c r="F47" s="28"/>
      <c r="G47" s="29" t="s">
        <v>38</v>
      </c>
      <c r="H47" s="31">
        <f>SUM(H44:H46)</f>
        <v>22894669.6952</v>
      </c>
      <c r="I47" s="50">
        <f>SUM(I44:I46)</f>
        <v>274736036.34240001</v>
      </c>
    </row>
    <row r="48" spans="1:17" x14ac:dyDescent="0.45">
      <c r="A48" s="2"/>
      <c r="B48" s="25"/>
      <c r="C48" s="26"/>
      <c r="D48" s="27"/>
      <c r="E48" s="28"/>
      <c r="F48" s="27"/>
      <c r="G48" s="38"/>
      <c r="H48" s="39"/>
    </row>
    <row r="49" spans="1:9" ht="28.5" x14ac:dyDescent="0.45">
      <c r="A49" s="21" t="s">
        <v>29</v>
      </c>
      <c r="B49" s="21" t="s">
        <v>30</v>
      </c>
      <c r="C49" s="21" t="s">
        <v>39</v>
      </c>
      <c r="D49" s="21" t="s">
        <v>32</v>
      </c>
      <c r="E49" s="21" t="s">
        <v>40</v>
      </c>
      <c r="F49" s="21" t="s">
        <v>34</v>
      </c>
      <c r="G49" s="21" t="s">
        <v>35</v>
      </c>
      <c r="H49" s="21" t="s">
        <v>41</v>
      </c>
      <c r="I49" s="46" t="s">
        <v>37</v>
      </c>
    </row>
    <row r="50" spans="1:9" x14ac:dyDescent="0.45">
      <c r="A50" s="11">
        <v>5</v>
      </c>
      <c r="B50" s="23">
        <v>237</v>
      </c>
      <c r="C50" s="12">
        <v>0.5</v>
      </c>
      <c r="D50" s="22">
        <f>+$D$21*C50</f>
        <v>1239.5650000000001</v>
      </c>
      <c r="E50" s="12">
        <v>0.5</v>
      </c>
      <c r="F50" s="22">
        <f>+$D$22*E50</f>
        <v>328.255</v>
      </c>
      <c r="G50" s="8">
        <v>28</v>
      </c>
      <c r="H50" s="14">
        <f>+((D50*B50)+(G50*F50*B50))</f>
        <v>2472077.085</v>
      </c>
      <c r="I50" s="14">
        <f>+H50*12</f>
        <v>29664925.02</v>
      </c>
    </row>
    <row r="51" spans="1:9" x14ac:dyDescent="0.45">
      <c r="A51" s="11">
        <v>6</v>
      </c>
      <c r="B51" s="23"/>
      <c r="C51" s="12"/>
      <c r="D51" s="22">
        <f>+$D$21*C51</f>
        <v>0</v>
      </c>
      <c r="E51" s="12"/>
      <c r="F51" s="22">
        <f>+$D$22*E51</f>
        <v>0</v>
      </c>
      <c r="G51" s="8"/>
      <c r="H51" s="14">
        <f>+((D51*B51)+(G51*F51*B51))</f>
        <v>0</v>
      </c>
      <c r="I51" s="14">
        <f>+H51*12</f>
        <v>0</v>
      </c>
    </row>
    <row r="52" spans="1:9" x14ac:dyDescent="0.45">
      <c r="A52" s="11" t="s">
        <v>42</v>
      </c>
      <c r="B52" s="23">
        <v>24</v>
      </c>
      <c r="C52" s="12">
        <v>0.3</v>
      </c>
      <c r="D52" s="22">
        <f>+$D$21*C52</f>
        <v>743.73900000000003</v>
      </c>
      <c r="E52" s="12">
        <v>0.3</v>
      </c>
      <c r="F52" s="22">
        <f>+$D$22*E52</f>
        <v>196.953</v>
      </c>
      <c r="G52" s="8">
        <v>18</v>
      </c>
      <c r="H52" s="14">
        <f>+((D52*B52)+(G52*F52*B52))</f>
        <v>102933.432</v>
      </c>
      <c r="I52" s="14">
        <f>+H52*12</f>
        <v>1235201.1839999999</v>
      </c>
    </row>
    <row r="53" spans="1:9" x14ac:dyDescent="0.45">
      <c r="A53" s="11" t="s">
        <v>43</v>
      </c>
      <c r="B53" s="23">
        <v>278</v>
      </c>
      <c r="C53" s="12">
        <v>0.5</v>
      </c>
      <c r="D53" s="22">
        <f>+$D$21*C53</f>
        <v>1239.5650000000001</v>
      </c>
      <c r="E53" s="12">
        <v>0.5</v>
      </c>
      <c r="F53" s="22">
        <f>+$D$22*E53</f>
        <v>328.255</v>
      </c>
      <c r="G53" s="8">
        <v>12</v>
      </c>
      <c r="H53" s="14">
        <f>+((D53*B53)+(G53*F53*B53))</f>
        <v>1439657.75</v>
      </c>
      <c r="I53" s="14">
        <f>+H53*12</f>
        <v>17275893</v>
      </c>
    </row>
    <row r="54" spans="1:9" x14ac:dyDescent="0.45">
      <c r="A54" s="15"/>
      <c r="B54" s="36"/>
      <c r="C54" s="16"/>
      <c r="D54" s="36"/>
      <c r="E54" s="37"/>
      <c r="F54" s="36"/>
      <c r="G54" s="58" t="s">
        <v>44</v>
      </c>
      <c r="H54" s="56">
        <f>SUM(H50:H53)</f>
        <v>4014668.267</v>
      </c>
      <c r="I54" s="56">
        <f>SUM(I50:I53)</f>
        <v>48176019.203999996</v>
      </c>
    </row>
    <row r="55" spans="1:9" x14ac:dyDescent="0.45">
      <c r="A55" s="15"/>
      <c r="B55" s="36"/>
      <c r="C55" s="37"/>
      <c r="D55" s="36"/>
      <c r="E55" s="37"/>
      <c r="F55" s="36"/>
      <c r="G55" s="36"/>
      <c r="H55" s="36"/>
      <c r="I55" s="2"/>
    </row>
    <row r="56" spans="1:9" x14ac:dyDescent="0.45">
      <c r="A56" s="4"/>
      <c r="G56" s="53" t="s">
        <v>45</v>
      </c>
      <c r="H56" s="54">
        <f>+H47-H54</f>
        <v>18880001.428199999</v>
      </c>
      <c r="I56" s="54">
        <f>+I47-I54</f>
        <v>226560017.13840002</v>
      </c>
    </row>
    <row r="57" spans="1:9" x14ac:dyDescent="0.45">
      <c r="A57" s="4"/>
      <c r="G57" s="44"/>
      <c r="H57" s="45"/>
    </row>
    <row r="58" spans="1:9" x14ac:dyDescent="0.45">
      <c r="A58" s="4"/>
      <c r="G58" s="44"/>
      <c r="H58" s="45"/>
    </row>
    <row r="59" spans="1:9" x14ac:dyDescent="0.45">
      <c r="A59" s="4"/>
      <c r="G59" s="44"/>
      <c r="H59" s="45"/>
    </row>
    <row r="60" spans="1:9" x14ac:dyDescent="0.45">
      <c r="A60" s="4"/>
      <c r="G60" s="44"/>
      <c r="H60" s="45"/>
    </row>
    <row r="61" spans="1:9" x14ac:dyDescent="0.45">
      <c r="A61" s="4"/>
      <c r="G61" s="44"/>
      <c r="H61" s="45"/>
    </row>
    <row r="62" spans="1:9" x14ac:dyDescent="0.45">
      <c r="A62" s="2"/>
      <c r="B62" s="2"/>
      <c r="C62" s="2"/>
      <c r="D62" s="2"/>
      <c r="E62" s="2"/>
      <c r="F62" s="2"/>
      <c r="G62" s="2"/>
      <c r="H62" s="2"/>
    </row>
    <row r="63" spans="1:9" ht="23.25" x14ac:dyDescent="0.7">
      <c r="A63" s="87" t="s">
        <v>48</v>
      </c>
      <c r="B63" s="87"/>
      <c r="C63" s="87"/>
      <c r="D63" s="87"/>
      <c r="E63" s="87"/>
      <c r="F63" s="87"/>
      <c r="G63" s="87"/>
      <c r="H63" s="87"/>
      <c r="I63" s="87"/>
    </row>
    <row r="64" spans="1:9" x14ac:dyDescent="0.45">
      <c r="A64" s="3"/>
      <c r="B64" s="9"/>
      <c r="C64" s="9"/>
      <c r="D64" s="9"/>
      <c r="E64" s="9"/>
      <c r="F64" s="9"/>
    </row>
    <row r="65" spans="1:6" ht="28.5" x14ac:dyDescent="0.45">
      <c r="A65" s="21" t="s">
        <v>29</v>
      </c>
      <c r="B65" s="21" t="s">
        <v>30</v>
      </c>
      <c r="C65" s="21" t="s">
        <v>31</v>
      </c>
      <c r="D65" s="21" t="s">
        <v>49</v>
      </c>
      <c r="E65" s="21" t="s">
        <v>36</v>
      </c>
      <c r="F65" s="21" t="s">
        <v>37</v>
      </c>
    </row>
    <row r="66" spans="1:6" x14ac:dyDescent="0.45">
      <c r="A66" s="11">
        <v>1</v>
      </c>
      <c r="B66" s="23">
        <v>69129</v>
      </c>
      <c r="C66" s="12">
        <v>0.6</v>
      </c>
      <c r="D66" s="22"/>
      <c r="E66" s="14"/>
      <c r="F66" s="55"/>
    </row>
    <row r="67" spans="1:6" x14ac:dyDescent="0.45">
      <c r="A67" s="11">
        <v>2</v>
      </c>
      <c r="B67" s="23">
        <v>233783</v>
      </c>
      <c r="C67" s="12">
        <v>0.4</v>
      </c>
      <c r="D67" s="22"/>
      <c r="E67" s="14"/>
      <c r="F67" s="55"/>
    </row>
    <row r="68" spans="1:6" x14ac:dyDescent="0.45">
      <c r="A68" s="11">
        <v>3</v>
      </c>
      <c r="B68" s="23">
        <v>239276</v>
      </c>
      <c r="C68" s="12">
        <v>0.125</v>
      </c>
      <c r="D68" s="22"/>
      <c r="E68" s="14"/>
      <c r="F68" s="55"/>
    </row>
    <row r="69" spans="1:6" x14ac:dyDescent="0.45">
      <c r="A69" s="25"/>
      <c r="B69" s="26"/>
      <c r="C69" s="27"/>
      <c r="D69" s="57" t="s">
        <v>38</v>
      </c>
      <c r="E69" s="31">
        <f>SUM(E66:E68)</f>
        <v>0</v>
      </c>
      <c r="F69" s="56"/>
    </row>
    <row r="70" spans="1:6" x14ac:dyDescent="0.45">
      <c r="A70" s="2"/>
      <c r="B70" s="25"/>
      <c r="C70" s="26"/>
      <c r="D70" s="27"/>
      <c r="E70" s="28"/>
      <c r="F70" s="27"/>
    </row>
    <row r="71" spans="1:6" ht="28.5" x14ac:dyDescent="0.45">
      <c r="A71" s="21" t="s">
        <v>29</v>
      </c>
      <c r="B71" s="21" t="s">
        <v>30</v>
      </c>
      <c r="C71" s="21" t="s">
        <v>39</v>
      </c>
      <c r="D71" s="21" t="s">
        <v>49</v>
      </c>
      <c r="E71" s="21" t="s">
        <v>50</v>
      </c>
      <c r="F71" s="21" t="s">
        <v>37</v>
      </c>
    </row>
    <row r="72" spans="1:6" ht="27.75" customHeight="1" x14ac:dyDescent="0.45">
      <c r="A72" s="11">
        <v>5</v>
      </c>
      <c r="B72" s="23"/>
      <c r="C72" s="12"/>
      <c r="D72" s="22"/>
      <c r="E72" s="30"/>
      <c r="F72" s="49"/>
    </row>
    <row r="73" spans="1:6" ht="29.65" customHeight="1" x14ac:dyDescent="0.45">
      <c r="A73" s="11">
        <v>6</v>
      </c>
      <c r="B73" s="23"/>
      <c r="C73" s="12"/>
      <c r="D73" s="22"/>
      <c r="E73" s="30"/>
      <c r="F73" s="49"/>
    </row>
    <row r="74" spans="1:6" ht="48" customHeight="1" x14ac:dyDescent="0.45">
      <c r="A74" s="10" t="s">
        <v>51</v>
      </c>
      <c r="B74" s="23"/>
      <c r="C74" s="12"/>
      <c r="D74" s="22"/>
      <c r="E74" s="30"/>
      <c r="F74" s="49"/>
    </row>
    <row r="75" spans="1:6" ht="28.5" x14ac:dyDescent="0.45">
      <c r="A75" s="10" t="s">
        <v>52</v>
      </c>
      <c r="B75" s="23"/>
      <c r="C75" s="12"/>
      <c r="D75" s="22"/>
      <c r="E75" s="30"/>
      <c r="F75" s="49"/>
    </row>
    <row r="76" spans="1:6" ht="42.75" x14ac:dyDescent="0.45">
      <c r="A76" s="10" t="s">
        <v>53</v>
      </c>
      <c r="B76" s="23"/>
      <c r="C76" s="12"/>
      <c r="D76" s="22"/>
      <c r="E76" s="30"/>
      <c r="F76" s="49"/>
    </row>
    <row r="77" spans="1:6" ht="28.5" x14ac:dyDescent="0.45">
      <c r="A77" s="10" t="s">
        <v>54</v>
      </c>
      <c r="B77" s="23"/>
      <c r="C77" s="12"/>
      <c r="D77" s="22"/>
      <c r="E77" s="30"/>
      <c r="F77" s="49"/>
    </row>
    <row r="78" spans="1:6" x14ac:dyDescent="0.45">
      <c r="A78" s="15"/>
      <c r="B78" s="36"/>
      <c r="C78" s="16"/>
      <c r="D78" s="36"/>
      <c r="E78" s="37"/>
      <c r="F78" s="37"/>
    </row>
    <row r="79" spans="1:6" x14ac:dyDescent="0.45">
      <c r="A79" s="15"/>
      <c r="B79" s="36"/>
      <c r="C79" s="37"/>
      <c r="D79" s="58" t="s">
        <v>44</v>
      </c>
      <c r="E79" s="56">
        <f>SUM(E72:E77)</f>
        <v>0</v>
      </c>
      <c r="F79" s="56">
        <f>SUM(F72:F77)</f>
        <v>0</v>
      </c>
    </row>
    <row r="80" spans="1:6" x14ac:dyDescent="0.45">
      <c r="A80" s="4"/>
      <c r="D80" s="36"/>
      <c r="E80" s="36"/>
    </row>
    <row r="81" spans="1:10" ht="18" customHeight="1" x14ac:dyDescent="0.45">
      <c r="B81" s="7"/>
      <c r="C81" s="7"/>
      <c r="D81" s="51" t="s">
        <v>45</v>
      </c>
      <c r="E81" s="52">
        <f>+F69-E79</f>
        <v>0</v>
      </c>
      <c r="F81" s="52">
        <f>+G69-F79</f>
        <v>0</v>
      </c>
      <c r="I81" s="6"/>
      <c r="J81" s="6"/>
    </row>
    <row r="82" spans="1:10" x14ac:dyDescent="0.45">
      <c r="D82" s="7"/>
      <c r="E82" s="7"/>
    </row>
    <row r="83" spans="1:10" x14ac:dyDescent="0.45">
      <c r="A83" s="6" t="s">
        <v>55</v>
      </c>
    </row>
    <row r="85" spans="1:10" x14ac:dyDescent="0.45">
      <c r="A85" s="4" t="s">
        <v>56</v>
      </c>
    </row>
    <row r="87" spans="1:10" ht="39.6" customHeight="1" x14ac:dyDescent="0.45">
      <c r="A87" s="82" t="s">
        <v>57</v>
      </c>
      <c r="B87" s="82"/>
      <c r="C87" s="82"/>
      <c r="D87" s="82"/>
      <c r="E87" s="82"/>
      <c r="F87" s="82"/>
      <c r="G87" s="82"/>
      <c r="H87" s="82"/>
      <c r="I87" s="82"/>
    </row>
    <row r="88" spans="1:10" ht="15.75" x14ac:dyDescent="0.5">
      <c r="D88" s="1"/>
    </row>
  </sheetData>
  <mergeCells count="27">
    <mergeCell ref="A8:B8"/>
    <mergeCell ref="H8:I8"/>
    <mergeCell ref="A3:I3"/>
    <mergeCell ref="A4:H4"/>
    <mergeCell ref="A5:I5"/>
    <mergeCell ref="A7:B7"/>
    <mergeCell ref="C7:I7"/>
    <mergeCell ref="A20:B20"/>
    <mergeCell ref="A9:B9"/>
    <mergeCell ref="C9:I9"/>
    <mergeCell ref="A10:B10"/>
    <mergeCell ref="C10:I10"/>
    <mergeCell ref="A11:B11"/>
    <mergeCell ref="C11:D11"/>
    <mergeCell ref="H11:I11"/>
    <mergeCell ref="A13:B13"/>
    <mergeCell ref="A14:B14"/>
    <mergeCell ref="A15:B15"/>
    <mergeCell ref="A16:B16"/>
    <mergeCell ref="A18:I18"/>
    <mergeCell ref="A87:I87"/>
    <mergeCell ref="A21:B21"/>
    <mergeCell ref="A22:B22"/>
    <mergeCell ref="A24:I24"/>
    <mergeCell ref="J27:J29"/>
    <mergeCell ref="A41:I41"/>
    <mergeCell ref="A63:I63"/>
  </mergeCells>
  <printOptions horizontalCentered="1"/>
  <pageMargins left="0.70866141732283472" right="0.70866141732283472" top="0.78740157480314965" bottom="0.78740157480314965" header="0.31496062992125984" footer="0.31496062992125984"/>
  <pageSetup paperSize="15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8"/>
  <sheetViews>
    <sheetView showGridLines="0" topLeftCell="A28" zoomScale="70" zoomScaleNormal="70" workbookViewId="0">
      <selection activeCell="E59" sqref="E59"/>
    </sheetView>
  </sheetViews>
  <sheetFormatPr baseColWidth="10" defaultColWidth="9.06640625" defaultRowHeight="14.25" x14ac:dyDescent="0.45"/>
  <cols>
    <col min="1" max="1" width="13.3984375" customWidth="1"/>
    <col min="2" max="2" width="16.59765625" customWidth="1"/>
    <col min="3" max="3" width="23.1328125" bestFit="1" customWidth="1"/>
    <col min="4" max="4" width="18.3984375" bestFit="1" customWidth="1"/>
    <col min="5" max="5" width="16.265625" customWidth="1"/>
    <col min="6" max="6" width="14.1328125" customWidth="1"/>
    <col min="7" max="7" width="23.1328125" bestFit="1" customWidth="1"/>
    <col min="8" max="8" width="20.59765625" bestFit="1" customWidth="1"/>
    <col min="9" max="9" width="22.86328125" bestFit="1" customWidth="1"/>
    <col min="10" max="10" width="18.73046875" customWidth="1"/>
    <col min="11" max="11" width="11.3984375" customWidth="1"/>
    <col min="12" max="12" width="15.1328125" bestFit="1" customWidth="1"/>
    <col min="13" max="13" width="18.73046875" bestFit="1" customWidth="1"/>
    <col min="14" max="14" width="15.86328125" bestFit="1" customWidth="1"/>
    <col min="15" max="15" width="20.1328125" bestFit="1" customWidth="1"/>
    <col min="16" max="16" width="21" bestFit="1" customWidth="1"/>
    <col min="17" max="17" width="21.3984375" bestFit="1" customWidth="1"/>
    <col min="18" max="256" width="11.3984375" customWidth="1"/>
  </cols>
  <sheetData>
    <row r="1" spans="1:12" ht="44.1" customHeight="1" x14ac:dyDescent="0.45"/>
    <row r="2" spans="1:12" ht="7.9" customHeight="1" x14ac:dyDescent="0.45"/>
    <row r="3" spans="1:12" ht="26.65" customHeight="1" x14ac:dyDescent="0.55000000000000004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7"/>
      <c r="K3" s="5"/>
      <c r="L3" s="5"/>
    </row>
    <row r="4" spans="1:12" ht="18" x14ac:dyDescent="0.55000000000000004">
      <c r="A4" s="108" t="s">
        <v>1</v>
      </c>
      <c r="B4" s="108"/>
      <c r="C4" s="108"/>
      <c r="D4" s="108"/>
      <c r="E4" s="108"/>
      <c r="F4" s="108"/>
      <c r="G4" s="108"/>
      <c r="H4" s="108"/>
      <c r="I4" s="18"/>
      <c r="J4" s="18"/>
      <c r="K4" s="5"/>
      <c r="L4" s="5"/>
    </row>
    <row r="5" spans="1:12" ht="21" x14ac:dyDescent="0.65">
      <c r="A5" s="109" t="s">
        <v>2</v>
      </c>
      <c r="B5" s="109"/>
      <c r="C5" s="109"/>
      <c r="D5" s="109"/>
      <c r="E5" s="109"/>
      <c r="F5" s="109"/>
      <c r="G5" s="109"/>
      <c r="H5" s="109"/>
      <c r="I5" s="109"/>
    </row>
    <row r="6" spans="1:12" ht="12.75" customHeight="1" thickBot="1" x14ac:dyDescent="0.5">
      <c r="A6" s="35"/>
      <c r="B6" s="35"/>
      <c r="C6" s="35"/>
      <c r="D6" s="35"/>
      <c r="E6" s="35"/>
      <c r="F6" s="35"/>
      <c r="G6" s="35"/>
      <c r="H6" s="35"/>
      <c r="I6" s="35"/>
    </row>
    <row r="7" spans="1:12" ht="21.95" customHeight="1" x14ac:dyDescent="0.45">
      <c r="A7" s="110" t="s">
        <v>3</v>
      </c>
      <c r="B7" s="111"/>
      <c r="C7" s="112" t="s">
        <v>4</v>
      </c>
      <c r="D7" s="113"/>
      <c r="E7" s="113"/>
      <c r="F7" s="113"/>
      <c r="G7" s="113"/>
      <c r="H7" s="113"/>
      <c r="I7" s="114"/>
    </row>
    <row r="8" spans="1:12" ht="21.95" customHeight="1" x14ac:dyDescent="0.45">
      <c r="A8" s="89" t="s">
        <v>5</v>
      </c>
      <c r="B8" s="90"/>
      <c r="C8" s="60" t="s">
        <v>6</v>
      </c>
      <c r="D8" s="59" t="s">
        <v>7</v>
      </c>
      <c r="E8" s="11" t="s">
        <v>8</v>
      </c>
      <c r="F8" s="11" t="s">
        <v>7</v>
      </c>
      <c r="G8" s="11" t="s">
        <v>9</v>
      </c>
      <c r="H8" s="105"/>
      <c r="I8" s="106"/>
    </row>
    <row r="9" spans="1:12" ht="21.95" customHeight="1" x14ac:dyDescent="0.45">
      <c r="A9" s="89" t="s">
        <v>10</v>
      </c>
      <c r="B9" s="90"/>
      <c r="C9" s="91" t="s">
        <v>11</v>
      </c>
      <c r="D9" s="91"/>
      <c r="E9" s="91"/>
      <c r="F9" s="91"/>
      <c r="G9" s="91"/>
      <c r="H9" s="91"/>
      <c r="I9" s="92"/>
    </row>
    <row r="10" spans="1:12" ht="21.95" customHeight="1" x14ac:dyDescent="0.45">
      <c r="A10" s="89" t="s">
        <v>12</v>
      </c>
      <c r="B10" s="90"/>
      <c r="C10" s="91" t="s">
        <v>13</v>
      </c>
      <c r="D10" s="91"/>
      <c r="E10" s="91"/>
      <c r="F10" s="91"/>
      <c r="G10" s="91"/>
      <c r="H10" s="91"/>
      <c r="I10" s="92"/>
    </row>
    <row r="11" spans="1:12" ht="30.75" customHeight="1" thickBot="1" x14ac:dyDescent="0.5">
      <c r="A11" s="93" t="s">
        <v>14</v>
      </c>
      <c r="B11" s="94"/>
      <c r="C11" s="95" t="s">
        <v>15</v>
      </c>
      <c r="D11" s="96"/>
      <c r="E11" s="77" t="s">
        <v>16</v>
      </c>
      <c r="F11" s="75">
        <v>3213723934</v>
      </c>
      <c r="G11" s="76"/>
      <c r="H11" s="97" t="s">
        <v>17</v>
      </c>
      <c r="I11" s="98"/>
    </row>
    <row r="12" spans="1:12" ht="14.65" thickBot="1" x14ac:dyDescent="0.5">
      <c r="B12" s="3"/>
      <c r="C12" s="9"/>
      <c r="D12" s="9"/>
      <c r="E12" s="9"/>
      <c r="F12" s="9"/>
      <c r="G12" s="9"/>
    </row>
    <row r="13" spans="1:12" ht="19.5" customHeight="1" x14ac:dyDescent="0.45">
      <c r="A13" s="99" t="s">
        <v>18</v>
      </c>
      <c r="B13" s="100"/>
      <c r="C13" s="78" t="s">
        <v>19</v>
      </c>
      <c r="D13" s="78" t="s">
        <v>20</v>
      </c>
      <c r="E13" s="61" t="s">
        <v>9</v>
      </c>
      <c r="F13" s="24"/>
      <c r="G13" s="2"/>
    </row>
    <row r="14" spans="1:12" ht="19.5" customHeight="1" thickBot="1" x14ac:dyDescent="0.5">
      <c r="A14" s="101" t="s">
        <v>21</v>
      </c>
      <c r="B14" s="102"/>
      <c r="C14" s="62">
        <f>+H39</f>
        <v>42229158.999400005</v>
      </c>
      <c r="D14" s="63">
        <f>+H56</f>
        <v>18803850.404199999</v>
      </c>
      <c r="E14" s="64"/>
      <c r="F14" s="41"/>
      <c r="G14" s="41"/>
    </row>
    <row r="15" spans="1:12" ht="24.75" customHeight="1" x14ac:dyDescent="0.45">
      <c r="A15" s="103" t="s">
        <v>22</v>
      </c>
      <c r="B15" s="103"/>
      <c r="C15" s="69">
        <f>+C14+D14+E14</f>
        <v>61033009.403600007</v>
      </c>
      <c r="E15" s="19"/>
      <c r="F15" s="19"/>
      <c r="G15" s="19"/>
    </row>
    <row r="16" spans="1:12" ht="24.75" customHeight="1" x14ac:dyDescent="0.45">
      <c r="A16" s="103" t="s">
        <v>23</v>
      </c>
      <c r="B16" s="103"/>
      <c r="C16" s="70">
        <f>+C15*12</f>
        <v>732396112.84320009</v>
      </c>
      <c r="D16" s="42"/>
      <c r="E16" s="42"/>
      <c r="F16" s="42"/>
      <c r="G16" s="42"/>
      <c r="H16" s="42"/>
    </row>
    <row r="17" spans="1:17" ht="24.75" customHeight="1" x14ac:dyDescent="0.45">
      <c r="A17" s="65"/>
      <c r="B17" s="65"/>
      <c r="C17" s="66"/>
      <c r="D17" s="67"/>
      <c r="E17" s="67"/>
      <c r="F17" s="67"/>
      <c r="G17" s="67"/>
      <c r="H17" s="67"/>
      <c r="I17" s="68"/>
    </row>
    <row r="18" spans="1:17" ht="16.899999999999999" customHeight="1" x14ac:dyDescent="0.45">
      <c r="A18" s="104" t="s">
        <v>24</v>
      </c>
      <c r="B18" s="104"/>
      <c r="C18" s="104"/>
      <c r="D18" s="104"/>
      <c r="E18" s="104"/>
      <c r="F18" s="104"/>
      <c r="G18" s="104"/>
      <c r="H18" s="104"/>
      <c r="I18" s="104"/>
    </row>
    <row r="19" spans="1:17" ht="12" customHeight="1" x14ac:dyDescent="0.45">
      <c r="A19" s="34"/>
      <c r="B19" s="3"/>
      <c r="C19" s="19"/>
      <c r="D19" s="19"/>
      <c r="E19" s="19"/>
      <c r="F19" s="19"/>
      <c r="G19" s="19"/>
    </row>
    <row r="20" spans="1:17" ht="14.45" customHeight="1" x14ac:dyDescent="0.45">
      <c r="A20" s="88" t="s">
        <v>25</v>
      </c>
      <c r="B20" s="88"/>
      <c r="C20" s="13" t="s">
        <v>19</v>
      </c>
      <c r="D20" s="13" t="s">
        <v>20</v>
      </c>
      <c r="E20" s="13" t="s">
        <v>9</v>
      </c>
    </row>
    <row r="21" spans="1:17" ht="18" customHeight="1" x14ac:dyDescent="0.45">
      <c r="A21" s="83" t="s">
        <v>26</v>
      </c>
      <c r="B21" s="83"/>
      <c r="C21" s="43">
        <v>5069.51</v>
      </c>
      <c r="D21" s="43">
        <v>2479.13</v>
      </c>
      <c r="E21" s="43"/>
    </row>
    <row r="22" spans="1:17" x14ac:dyDescent="0.45">
      <c r="A22" s="83" t="s">
        <v>27</v>
      </c>
      <c r="B22" s="83"/>
      <c r="C22" s="43">
        <v>1431.12</v>
      </c>
      <c r="D22" s="43">
        <v>656.51</v>
      </c>
      <c r="E22" s="43"/>
    </row>
    <row r="23" spans="1:17" x14ac:dyDescent="0.45">
      <c r="B23" s="3"/>
      <c r="C23" s="19"/>
      <c r="D23" s="19"/>
      <c r="E23" s="19"/>
      <c r="F23" s="19"/>
      <c r="G23" s="19"/>
      <c r="M23" s="71"/>
      <c r="N23" s="71"/>
      <c r="O23" s="71"/>
      <c r="P23" s="71"/>
    </row>
    <row r="24" spans="1:17" s="20" customFormat="1" ht="21" x14ac:dyDescent="0.65">
      <c r="A24" s="84" t="s">
        <v>28</v>
      </c>
      <c r="B24" s="84"/>
      <c r="C24" s="84"/>
      <c r="D24" s="84"/>
      <c r="E24" s="84"/>
      <c r="F24" s="84"/>
      <c r="G24" s="84"/>
      <c r="H24" s="84"/>
      <c r="I24" s="84"/>
      <c r="M24" s="74"/>
      <c r="N24" s="74"/>
      <c r="O24" s="74"/>
      <c r="P24" s="74"/>
      <c r="Q24" s="73"/>
    </row>
    <row r="25" spans="1:17" ht="8.25" customHeight="1" x14ac:dyDescent="0.45">
      <c r="A25" s="3"/>
      <c r="B25" s="9"/>
      <c r="C25" s="9"/>
      <c r="D25" s="9"/>
      <c r="E25" s="9"/>
      <c r="F25" s="9"/>
    </row>
    <row r="26" spans="1:17" ht="42.75" x14ac:dyDescent="0.45">
      <c r="A26" s="21" t="s">
        <v>29</v>
      </c>
      <c r="B26" s="21" t="s">
        <v>30</v>
      </c>
      <c r="C26" s="21" t="s">
        <v>31</v>
      </c>
      <c r="D26" s="21" t="s">
        <v>32</v>
      </c>
      <c r="E26" s="21" t="s">
        <v>33</v>
      </c>
      <c r="F26" s="21" t="s">
        <v>34</v>
      </c>
      <c r="G26" s="21" t="s">
        <v>35</v>
      </c>
      <c r="H26" s="47" t="s">
        <v>36</v>
      </c>
      <c r="I26" s="46" t="s">
        <v>37</v>
      </c>
      <c r="J26" s="2"/>
    </row>
    <row r="27" spans="1:17" x14ac:dyDescent="0.45">
      <c r="A27" s="11">
        <v>1</v>
      </c>
      <c r="B27" s="23">
        <v>8512</v>
      </c>
      <c r="C27" s="12">
        <v>0.2</v>
      </c>
      <c r="D27" s="22">
        <f>+$C$21*C27</f>
        <v>1013.902</v>
      </c>
      <c r="E27" s="12">
        <v>0.2</v>
      </c>
      <c r="F27" s="22">
        <f>+$C$22*E27</f>
        <v>286.22399999999999</v>
      </c>
      <c r="G27" s="79">
        <v>11.4</v>
      </c>
      <c r="H27" s="14">
        <f>+((D27*B27)+(G27*F27*B27))</f>
        <v>36404594.867200002</v>
      </c>
      <c r="I27" s="49">
        <f>+H27*12</f>
        <v>436855138.40640002</v>
      </c>
      <c r="J27" s="85"/>
    </row>
    <row r="28" spans="1:17" x14ac:dyDescent="0.45">
      <c r="A28" s="11">
        <v>2</v>
      </c>
      <c r="B28" s="23">
        <v>5404</v>
      </c>
      <c r="C28" s="12">
        <v>0.1</v>
      </c>
      <c r="D28" s="22">
        <f>+$C$21*C28</f>
        <v>506.95100000000002</v>
      </c>
      <c r="E28" s="12">
        <v>0.1</v>
      </c>
      <c r="F28" s="22">
        <f>+$C$22*E28</f>
        <v>143.11199999999999</v>
      </c>
      <c r="G28" s="79">
        <v>12.4</v>
      </c>
      <c r="H28" s="14">
        <f>+((D28*B28)+(F28*G28*B28))</f>
        <v>12329441.0792</v>
      </c>
      <c r="I28" s="49">
        <f>+H28*12</f>
        <v>147953292.95039999</v>
      </c>
      <c r="J28" s="86"/>
    </row>
    <row r="29" spans="1:17" x14ac:dyDescent="0.45">
      <c r="A29" s="11">
        <v>3</v>
      </c>
      <c r="B29" s="23"/>
      <c r="C29" s="12"/>
      <c r="D29" s="22"/>
      <c r="E29" s="12"/>
      <c r="F29" s="22"/>
      <c r="G29" s="79"/>
      <c r="H29" s="14"/>
      <c r="I29" s="49"/>
      <c r="J29" s="86"/>
      <c r="M29" s="71"/>
      <c r="N29" s="71"/>
      <c r="O29" s="71"/>
      <c r="P29" s="71"/>
      <c r="Q29" s="71"/>
    </row>
    <row r="30" spans="1:17" x14ac:dyDescent="0.45">
      <c r="A30" s="25"/>
      <c r="B30" s="26"/>
      <c r="C30" s="27"/>
      <c r="D30" s="28"/>
      <c r="E30" s="27"/>
      <c r="F30" s="28"/>
      <c r="G30" s="29" t="s">
        <v>38</v>
      </c>
      <c r="H30" s="50">
        <f>SUM(H27:H29)</f>
        <v>48734035.946400002</v>
      </c>
      <c r="I30" s="56">
        <f>SUM(I27:I29)</f>
        <v>584808431.35680008</v>
      </c>
      <c r="M30" s="71"/>
      <c r="N30" s="71"/>
      <c r="O30" s="71"/>
      <c r="P30" s="71"/>
      <c r="Q30" s="71"/>
    </row>
    <row r="31" spans="1:17" x14ac:dyDescent="0.45">
      <c r="A31" s="2"/>
      <c r="B31" s="25"/>
      <c r="C31" s="26"/>
      <c r="D31" s="27"/>
      <c r="E31" s="28"/>
      <c r="F31" s="27"/>
      <c r="G31" s="38"/>
      <c r="H31" s="48"/>
      <c r="I31" s="33"/>
      <c r="M31" s="71"/>
      <c r="N31" s="71"/>
      <c r="O31" s="71"/>
      <c r="P31" s="71"/>
      <c r="Q31" s="71"/>
    </row>
    <row r="32" spans="1:17" ht="28.5" x14ac:dyDescent="0.45">
      <c r="A32" s="21" t="s">
        <v>29</v>
      </c>
      <c r="B32" s="21" t="s">
        <v>30</v>
      </c>
      <c r="C32" s="21" t="s">
        <v>39</v>
      </c>
      <c r="D32" s="21" t="s">
        <v>32</v>
      </c>
      <c r="E32" s="21" t="s">
        <v>40</v>
      </c>
      <c r="F32" s="21" t="s">
        <v>34</v>
      </c>
      <c r="G32" s="21" t="s">
        <v>35</v>
      </c>
      <c r="H32" s="21" t="s">
        <v>41</v>
      </c>
      <c r="I32" s="46" t="s">
        <v>37</v>
      </c>
      <c r="M32" s="71"/>
      <c r="N32" s="71"/>
      <c r="O32" s="71"/>
      <c r="P32" s="71"/>
      <c r="Q32" s="71"/>
    </row>
    <row r="33" spans="1:17" x14ac:dyDescent="0.45">
      <c r="A33" s="11">
        <v>5</v>
      </c>
      <c r="B33" s="23">
        <v>188</v>
      </c>
      <c r="C33" s="12">
        <v>0.5</v>
      </c>
      <c r="D33" s="22">
        <f>+$C$21*C33</f>
        <v>2534.7550000000001</v>
      </c>
      <c r="E33" s="12">
        <v>0.5</v>
      </c>
      <c r="F33" s="22">
        <f>+$C$22*E33</f>
        <v>715.56</v>
      </c>
      <c r="G33" s="8">
        <v>32</v>
      </c>
      <c r="H33" s="14">
        <f>+(D33+(F33*G33)*B33)</f>
        <v>4307343.7149999999</v>
      </c>
      <c r="I33" s="14">
        <f>+H33*12</f>
        <v>51688124.579999998</v>
      </c>
      <c r="M33" s="71"/>
      <c r="N33" s="71"/>
      <c r="O33" s="71"/>
      <c r="P33" s="71"/>
      <c r="Q33" s="71"/>
    </row>
    <row r="34" spans="1:17" x14ac:dyDescent="0.45">
      <c r="A34" s="11">
        <v>6</v>
      </c>
      <c r="B34" s="23"/>
      <c r="C34" s="12"/>
      <c r="D34" s="22">
        <f>+$C$21*C34</f>
        <v>0</v>
      </c>
      <c r="E34" s="12"/>
      <c r="F34" s="22">
        <f>+$C$22*E34</f>
        <v>0</v>
      </c>
      <c r="G34" s="8"/>
      <c r="H34" s="14">
        <f>+D34+(F34*G34)*B34</f>
        <v>0</v>
      </c>
      <c r="I34" s="14">
        <f>+H34*12</f>
        <v>0</v>
      </c>
      <c r="M34" s="71"/>
      <c r="N34" s="71"/>
      <c r="O34" s="71"/>
      <c r="P34" s="71"/>
      <c r="Q34" s="71"/>
    </row>
    <row r="35" spans="1:17" x14ac:dyDescent="0.45">
      <c r="A35" s="11" t="s">
        <v>42</v>
      </c>
      <c r="B35" s="23">
        <v>17</v>
      </c>
      <c r="C35" s="12">
        <v>0.3</v>
      </c>
      <c r="D35" s="22">
        <f>+$C$21*C35</f>
        <v>1520.8530000000001</v>
      </c>
      <c r="E35" s="12">
        <v>0.3</v>
      </c>
      <c r="F35" s="22">
        <f>+$C$22*E35</f>
        <v>429.33599999999996</v>
      </c>
      <c r="G35" s="8">
        <v>17</v>
      </c>
      <c r="H35" s="14">
        <f>+(D35+(F35*G35)*B35)</f>
        <v>125598.95699999999</v>
      </c>
      <c r="I35" s="14">
        <f>+H35*12</f>
        <v>1507187.4839999999</v>
      </c>
      <c r="M35" s="71"/>
      <c r="N35" s="71"/>
      <c r="O35" s="71"/>
      <c r="P35" s="71"/>
      <c r="Q35" s="71"/>
    </row>
    <row r="36" spans="1:17" x14ac:dyDescent="0.45">
      <c r="A36" s="11" t="s">
        <v>43</v>
      </c>
      <c r="B36" s="23">
        <v>241</v>
      </c>
      <c r="C36" s="12">
        <v>0.5</v>
      </c>
      <c r="D36" s="22">
        <f>+$C$21*C36</f>
        <v>2534.7550000000001</v>
      </c>
      <c r="E36" s="12">
        <v>0.5</v>
      </c>
      <c r="F36" s="22">
        <f>+$C$22*E36</f>
        <v>715.56</v>
      </c>
      <c r="G36" s="8">
        <v>12</v>
      </c>
      <c r="H36" s="14">
        <f>+(D36+(F36*G36)*B36)</f>
        <v>2071934.2749999997</v>
      </c>
      <c r="I36" s="14">
        <f>+H36*12</f>
        <v>24863211.299999997</v>
      </c>
      <c r="M36" s="71"/>
      <c r="N36" s="71"/>
      <c r="O36" s="71"/>
      <c r="P36" s="71"/>
      <c r="Q36" s="71"/>
    </row>
    <row r="37" spans="1:17" x14ac:dyDescent="0.45">
      <c r="A37" s="15"/>
      <c r="B37" s="36"/>
      <c r="C37" s="16"/>
      <c r="D37" s="36"/>
      <c r="E37" s="37"/>
      <c r="F37" s="36"/>
      <c r="G37" s="58" t="s">
        <v>44</v>
      </c>
      <c r="H37" s="40">
        <f>SUM(H33:H36)</f>
        <v>6504876.9469999997</v>
      </c>
      <c r="I37" s="40">
        <f>SUM(I33:I36)</f>
        <v>78058523.363999993</v>
      </c>
      <c r="M37" s="71"/>
      <c r="N37" s="71"/>
      <c r="O37" s="71"/>
      <c r="P37" s="71"/>
      <c r="Q37" s="71"/>
    </row>
    <row r="38" spans="1:17" ht="7.15" customHeight="1" x14ac:dyDescent="0.45">
      <c r="A38" s="15"/>
      <c r="B38" s="36"/>
      <c r="C38" s="37"/>
      <c r="D38" s="36"/>
      <c r="E38" s="37"/>
      <c r="F38" s="36"/>
      <c r="G38" s="36"/>
      <c r="H38" s="36"/>
      <c r="M38" s="71"/>
      <c r="N38" s="71"/>
      <c r="O38" s="71"/>
      <c r="P38" s="71"/>
      <c r="Q38" s="71"/>
    </row>
    <row r="39" spans="1:17" x14ac:dyDescent="0.45">
      <c r="A39" s="4"/>
      <c r="G39" s="53" t="s">
        <v>45</v>
      </c>
      <c r="H39" s="54">
        <f>+H30-H37</f>
        <v>42229158.999400005</v>
      </c>
      <c r="I39" s="54">
        <f>+I30-I37</f>
        <v>506749907.99280012</v>
      </c>
      <c r="M39" s="71"/>
      <c r="N39" s="71"/>
      <c r="O39" s="71"/>
      <c r="P39" s="71"/>
      <c r="Q39" s="71"/>
    </row>
    <row r="40" spans="1:17" ht="8.4499999999999993" customHeight="1" x14ac:dyDescent="0.45">
      <c r="A40" s="2"/>
      <c r="B40" s="2"/>
      <c r="C40" s="2"/>
      <c r="D40" s="2"/>
      <c r="E40" s="2"/>
      <c r="F40" s="2"/>
      <c r="G40" s="2"/>
      <c r="H40" s="2"/>
      <c r="M40" s="71"/>
      <c r="N40" s="71"/>
      <c r="O40" s="71"/>
      <c r="P40" s="71"/>
      <c r="Q40" s="71"/>
    </row>
    <row r="41" spans="1:17" ht="21" x14ac:dyDescent="0.65">
      <c r="A41" s="84" t="s">
        <v>46</v>
      </c>
      <c r="B41" s="84"/>
      <c r="C41" s="84"/>
      <c r="D41" s="84"/>
      <c r="E41" s="84"/>
      <c r="F41" s="84"/>
      <c r="G41" s="84"/>
      <c r="H41" s="84"/>
      <c r="I41" s="84"/>
      <c r="N41" s="72"/>
    </row>
    <row r="42" spans="1:17" ht="10.15" customHeight="1" x14ac:dyDescent="0.45">
      <c r="A42" s="3"/>
      <c r="B42" s="9"/>
      <c r="C42" s="9"/>
      <c r="D42" s="9"/>
      <c r="E42" s="9"/>
      <c r="F42" s="9"/>
    </row>
    <row r="43" spans="1:17" ht="42.75" x14ac:dyDescent="0.45">
      <c r="A43" s="21" t="s">
        <v>29</v>
      </c>
      <c r="B43" s="21" t="s">
        <v>30</v>
      </c>
      <c r="C43" s="21" t="s">
        <v>31</v>
      </c>
      <c r="D43" s="21" t="s">
        <v>47</v>
      </c>
      <c r="E43" s="21" t="s">
        <v>33</v>
      </c>
      <c r="F43" s="21" t="s">
        <v>34</v>
      </c>
      <c r="G43" s="21" t="s">
        <v>35</v>
      </c>
      <c r="H43" s="32" t="s">
        <v>36</v>
      </c>
      <c r="I43" s="21" t="s">
        <v>37</v>
      </c>
    </row>
    <row r="44" spans="1:17" x14ac:dyDescent="0.45">
      <c r="A44" s="11">
        <v>1</v>
      </c>
      <c r="B44" s="23">
        <v>8207</v>
      </c>
      <c r="C44" s="12">
        <v>0.2</v>
      </c>
      <c r="D44" s="22">
        <f>+$D$21*C44</f>
        <v>495.82600000000002</v>
      </c>
      <c r="E44" s="12">
        <v>0.2</v>
      </c>
      <c r="F44" s="22">
        <f>+$D$22*E44</f>
        <v>131.30199999999999</v>
      </c>
      <c r="G44" s="79">
        <v>12.3</v>
      </c>
      <c r="H44" s="30">
        <f>+((D44*B44)+(G44*F44*B44))</f>
        <v>17323668.804200001</v>
      </c>
      <c r="I44" s="14">
        <f>+H44*12</f>
        <v>207884025.65040001</v>
      </c>
    </row>
    <row r="45" spans="1:17" x14ac:dyDescent="0.45">
      <c r="A45" s="11">
        <v>2</v>
      </c>
      <c r="B45" s="23">
        <v>5500</v>
      </c>
      <c r="C45" s="12">
        <v>0.1</v>
      </c>
      <c r="D45" s="22">
        <f>+$D$21*C45</f>
        <v>247.91300000000001</v>
      </c>
      <c r="E45" s="12">
        <v>0.1</v>
      </c>
      <c r="F45" s="22">
        <f>+$D$22*E45</f>
        <v>65.650999999999996</v>
      </c>
      <c r="G45" s="79">
        <v>11.4</v>
      </c>
      <c r="H45" s="30">
        <f>+((D45*B45)+(G45*F45*B45))</f>
        <v>5479839.1999999993</v>
      </c>
      <c r="I45" s="14">
        <f>+H45*12</f>
        <v>65758070.399999991</v>
      </c>
    </row>
    <row r="46" spans="1:17" x14ac:dyDescent="0.45">
      <c r="A46" s="11">
        <v>3</v>
      </c>
      <c r="B46" s="23"/>
      <c r="C46" s="12"/>
      <c r="D46" s="22">
        <f>+$D$21*C46</f>
        <v>0</v>
      </c>
      <c r="E46" s="12"/>
      <c r="F46" s="22">
        <f>+$D$22*E46</f>
        <v>0</v>
      </c>
      <c r="G46" s="79"/>
      <c r="H46" s="30">
        <f>+((D46*B46)+(G46*F46*B46))</f>
        <v>0</v>
      </c>
      <c r="I46" s="14">
        <f>+H46*12</f>
        <v>0</v>
      </c>
    </row>
    <row r="47" spans="1:17" x14ac:dyDescent="0.45">
      <c r="A47" s="25"/>
      <c r="B47" s="26"/>
      <c r="C47" s="27"/>
      <c r="D47" s="28"/>
      <c r="E47" s="27"/>
      <c r="F47" s="28"/>
      <c r="G47" s="29" t="s">
        <v>38</v>
      </c>
      <c r="H47" s="31">
        <f>SUM(H44:H46)</f>
        <v>22803508.0042</v>
      </c>
      <c r="I47" s="50">
        <f>SUM(I44:I46)</f>
        <v>273642096.05040002</v>
      </c>
    </row>
    <row r="48" spans="1:17" x14ac:dyDescent="0.45">
      <c r="A48" s="2"/>
      <c r="B48" s="25"/>
      <c r="C48" s="26"/>
      <c r="D48" s="27"/>
      <c r="E48" s="28"/>
      <c r="F48" s="27"/>
      <c r="G48" s="38"/>
      <c r="H48" s="39"/>
    </row>
    <row r="49" spans="1:9" ht="28.5" x14ac:dyDescent="0.45">
      <c r="A49" s="21" t="s">
        <v>29</v>
      </c>
      <c r="B49" s="21" t="s">
        <v>30</v>
      </c>
      <c r="C49" s="21" t="s">
        <v>39</v>
      </c>
      <c r="D49" s="21" t="s">
        <v>32</v>
      </c>
      <c r="E49" s="21" t="s">
        <v>40</v>
      </c>
      <c r="F49" s="21" t="s">
        <v>34</v>
      </c>
      <c r="G49" s="21" t="s">
        <v>35</v>
      </c>
      <c r="H49" s="21" t="s">
        <v>41</v>
      </c>
      <c r="I49" s="46" t="s">
        <v>37</v>
      </c>
    </row>
    <row r="50" spans="1:9" x14ac:dyDescent="0.45">
      <c r="A50" s="11">
        <v>5</v>
      </c>
      <c r="B50" s="23">
        <v>238</v>
      </c>
      <c r="C50" s="12">
        <v>0.5</v>
      </c>
      <c r="D50" s="22">
        <f>+$D$21*C50</f>
        <v>1239.5650000000001</v>
      </c>
      <c r="E50" s="12">
        <v>0.5</v>
      </c>
      <c r="F50" s="22">
        <f>+$D$22*E50</f>
        <v>328.255</v>
      </c>
      <c r="G50" s="8">
        <v>28</v>
      </c>
      <c r="H50" s="14">
        <f>+((D50*B50)+(G50*F50*B50))</f>
        <v>2482507.79</v>
      </c>
      <c r="I50" s="14">
        <f>+H50*12</f>
        <v>29790093.48</v>
      </c>
    </row>
    <row r="51" spans="1:9" x14ac:dyDescent="0.45">
      <c r="A51" s="11">
        <v>6</v>
      </c>
      <c r="B51" s="23"/>
      <c r="C51" s="12"/>
      <c r="D51" s="22">
        <f>+$D$21*C51</f>
        <v>0</v>
      </c>
      <c r="E51" s="12"/>
      <c r="F51" s="22">
        <f>+$D$22*E51</f>
        <v>0</v>
      </c>
      <c r="G51" s="8"/>
      <c r="H51" s="14">
        <f>+((D51*B51)+(G51*F51*B51))</f>
        <v>0</v>
      </c>
      <c r="I51" s="14">
        <f>+H51*12</f>
        <v>0</v>
      </c>
    </row>
    <row r="52" spans="1:9" x14ac:dyDescent="0.45">
      <c r="A52" s="11" t="s">
        <v>42</v>
      </c>
      <c r="B52" s="23">
        <v>24</v>
      </c>
      <c r="C52" s="12">
        <v>0.3</v>
      </c>
      <c r="D52" s="22">
        <f>+$D$21*C52</f>
        <v>743.73900000000003</v>
      </c>
      <c r="E52" s="12">
        <v>0.3</v>
      </c>
      <c r="F52" s="22">
        <f>+$D$22*E52</f>
        <v>196.953</v>
      </c>
      <c r="G52" s="8">
        <v>17</v>
      </c>
      <c r="H52" s="14">
        <f>+((D52*B52)+(G52*F52*B52))</f>
        <v>98206.56</v>
      </c>
      <c r="I52" s="14">
        <f>+H52*12</f>
        <v>1178478.72</v>
      </c>
    </row>
    <row r="53" spans="1:9" x14ac:dyDescent="0.45">
      <c r="A53" s="11" t="s">
        <v>43</v>
      </c>
      <c r="B53" s="23">
        <v>274</v>
      </c>
      <c r="C53" s="12">
        <v>0.5</v>
      </c>
      <c r="D53" s="22">
        <f>+$D$21*C53</f>
        <v>1239.5650000000001</v>
      </c>
      <c r="E53" s="12">
        <v>0.5</v>
      </c>
      <c r="F53" s="22">
        <f>+$D$22*E53</f>
        <v>328.255</v>
      </c>
      <c r="G53" s="8">
        <v>12</v>
      </c>
      <c r="H53" s="14">
        <f>+((D53*B53)+(G53*F53*B53))</f>
        <v>1418943.25</v>
      </c>
      <c r="I53" s="14">
        <f>+H53*12</f>
        <v>17027319</v>
      </c>
    </row>
    <row r="54" spans="1:9" x14ac:dyDescent="0.45">
      <c r="A54" s="15"/>
      <c r="B54" s="36"/>
      <c r="C54" s="16"/>
      <c r="D54" s="36"/>
      <c r="E54" s="37"/>
      <c r="F54" s="36"/>
      <c r="G54" s="58" t="s">
        <v>44</v>
      </c>
      <c r="H54" s="56">
        <f>SUM(H50:H53)</f>
        <v>3999657.6</v>
      </c>
      <c r="I54" s="56">
        <f>SUM(I50:I53)</f>
        <v>47995891.200000003</v>
      </c>
    </row>
    <row r="55" spans="1:9" x14ac:dyDescent="0.45">
      <c r="A55" s="15"/>
      <c r="B55" s="36"/>
      <c r="C55" s="37"/>
      <c r="D55" s="36"/>
      <c r="E55" s="37"/>
      <c r="F55" s="36"/>
      <c r="G55" s="36"/>
      <c r="H55" s="36"/>
      <c r="I55" s="2"/>
    </row>
    <row r="56" spans="1:9" x14ac:dyDescent="0.45">
      <c r="A56" s="4"/>
      <c r="G56" s="53" t="s">
        <v>45</v>
      </c>
      <c r="H56" s="54">
        <f>+H47-H54</f>
        <v>18803850.404199999</v>
      </c>
      <c r="I56" s="54">
        <f>+I47-I54</f>
        <v>225646204.85040003</v>
      </c>
    </row>
    <row r="57" spans="1:9" x14ac:dyDescent="0.45">
      <c r="A57" s="4"/>
      <c r="G57" s="44"/>
      <c r="H57" s="45"/>
    </row>
    <row r="58" spans="1:9" x14ac:dyDescent="0.45">
      <c r="A58" s="4"/>
      <c r="G58" s="44"/>
      <c r="H58" s="45"/>
    </row>
    <row r="59" spans="1:9" x14ac:dyDescent="0.45">
      <c r="A59" s="4"/>
      <c r="G59" s="44"/>
      <c r="H59" s="45"/>
    </row>
    <row r="60" spans="1:9" x14ac:dyDescent="0.45">
      <c r="A60" s="4"/>
      <c r="G60" s="44"/>
      <c r="H60" s="45"/>
    </row>
    <row r="61" spans="1:9" x14ac:dyDescent="0.45">
      <c r="A61" s="4"/>
      <c r="G61" s="44"/>
      <c r="H61" s="45"/>
    </row>
    <row r="62" spans="1:9" x14ac:dyDescent="0.45">
      <c r="A62" s="2"/>
      <c r="B62" s="2"/>
      <c r="C62" s="2"/>
      <c r="D62" s="2"/>
      <c r="E62" s="2"/>
      <c r="F62" s="2"/>
      <c r="G62" s="2"/>
      <c r="H62" s="2"/>
    </row>
    <row r="63" spans="1:9" ht="23.25" x14ac:dyDescent="0.7">
      <c r="A63" s="87" t="s">
        <v>48</v>
      </c>
      <c r="B63" s="87"/>
      <c r="C63" s="87"/>
      <c r="D63" s="87"/>
      <c r="E63" s="87"/>
      <c r="F63" s="87"/>
      <c r="G63" s="87"/>
      <c r="H63" s="87"/>
      <c r="I63" s="87"/>
    </row>
    <row r="64" spans="1:9" x14ac:dyDescent="0.45">
      <c r="A64" s="3"/>
      <c r="B64" s="9"/>
      <c r="C64" s="9"/>
      <c r="D64" s="9"/>
      <c r="E64" s="9"/>
      <c r="F64" s="9"/>
    </row>
    <row r="65" spans="1:6" ht="28.5" x14ac:dyDescent="0.45">
      <c r="A65" s="21" t="s">
        <v>29</v>
      </c>
      <c r="B65" s="21" t="s">
        <v>30</v>
      </c>
      <c r="C65" s="21" t="s">
        <v>31</v>
      </c>
      <c r="D65" s="21" t="s">
        <v>49</v>
      </c>
      <c r="E65" s="21" t="s">
        <v>36</v>
      </c>
      <c r="F65" s="21" t="s">
        <v>37</v>
      </c>
    </row>
    <row r="66" spans="1:6" x14ac:dyDescent="0.45">
      <c r="A66" s="11">
        <v>1</v>
      </c>
      <c r="B66" s="23">
        <v>69129</v>
      </c>
      <c r="C66" s="12">
        <v>0.6</v>
      </c>
      <c r="D66" s="22"/>
      <c r="E66" s="14"/>
      <c r="F66" s="55"/>
    </row>
    <row r="67" spans="1:6" x14ac:dyDescent="0.45">
      <c r="A67" s="11">
        <v>2</v>
      </c>
      <c r="B67" s="23">
        <v>233783</v>
      </c>
      <c r="C67" s="12">
        <v>0.4</v>
      </c>
      <c r="D67" s="22"/>
      <c r="E67" s="14"/>
      <c r="F67" s="55"/>
    </row>
    <row r="68" spans="1:6" x14ac:dyDescent="0.45">
      <c r="A68" s="11">
        <v>3</v>
      </c>
      <c r="B68" s="23">
        <v>239276</v>
      </c>
      <c r="C68" s="12">
        <v>0.125</v>
      </c>
      <c r="D68" s="22"/>
      <c r="E68" s="14"/>
      <c r="F68" s="55"/>
    </row>
    <row r="69" spans="1:6" x14ac:dyDescent="0.45">
      <c r="A69" s="25"/>
      <c r="B69" s="26"/>
      <c r="C69" s="27"/>
      <c r="D69" s="57" t="s">
        <v>38</v>
      </c>
      <c r="E69" s="31">
        <f>SUM(E66:E68)</f>
        <v>0</v>
      </c>
      <c r="F69" s="56"/>
    </row>
    <row r="70" spans="1:6" x14ac:dyDescent="0.45">
      <c r="A70" s="2"/>
      <c r="B70" s="25"/>
      <c r="C70" s="26"/>
      <c r="D70" s="27"/>
      <c r="E70" s="28"/>
      <c r="F70" s="27"/>
    </row>
    <row r="71" spans="1:6" ht="28.5" x14ac:dyDescent="0.45">
      <c r="A71" s="21" t="s">
        <v>29</v>
      </c>
      <c r="B71" s="21" t="s">
        <v>30</v>
      </c>
      <c r="C71" s="21" t="s">
        <v>39</v>
      </c>
      <c r="D71" s="21" t="s">
        <v>49</v>
      </c>
      <c r="E71" s="21" t="s">
        <v>50</v>
      </c>
      <c r="F71" s="21" t="s">
        <v>37</v>
      </c>
    </row>
    <row r="72" spans="1:6" ht="27.75" customHeight="1" x14ac:dyDescent="0.45">
      <c r="A72" s="11">
        <v>5</v>
      </c>
      <c r="B72" s="23"/>
      <c r="C72" s="12"/>
      <c r="D72" s="22"/>
      <c r="E72" s="30"/>
      <c r="F72" s="49"/>
    </row>
    <row r="73" spans="1:6" ht="29.65" customHeight="1" x14ac:dyDescent="0.45">
      <c r="A73" s="11">
        <v>6</v>
      </c>
      <c r="B73" s="23"/>
      <c r="C73" s="12"/>
      <c r="D73" s="22"/>
      <c r="E73" s="30"/>
      <c r="F73" s="49"/>
    </row>
    <row r="74" spans="1:6" ht="48" customHeight="1" x14ac:dyDescent="0.45">
      <c r="A74" s="10" t="s">
        <v>51</v>
      </c>
      <c r="B74" s="23"/>
      <c r="C74" s="12"/>
      <c r="D74" s="22"/>
      <c r="E74" s="30"/>
      <c r="F74" s="49"/>
    </row>
    <row r="75" spans="1:6" ht="28.5" x14ac:dyDescent="0.45">
      <c r="A75" s="10" t="s">
        <v>52</v>
      </c>
      <c r="B75" s="23"/>
      <c r="C75" s="12"/>
      <c r="D75" s="22"/>
      <c r="E75" s="30"/>
      <c r="F75" s="49"/>
    </row>
    <row r="76" spans="1:6" ht="42.75" x14ac:dyDescent="0.45">
      <c r="A76" s="10" t="s">
        <v>53</v>
      </c>
      <c r="B76" s="23"/>
      <c r="C76" s="12"/>
      <c r="D76" s="22"/>
      <c r="E76" s="30"/>
      <c r="F76" s="49"/>
    </row>
    <row r="77" spans="1:6" ht="28.5" x14ac:dyDescent="0.45">
      <c r="A77" s="10" t="s">
        <v>54</v>
      </c>
      <c r="B77" s="23"/>
      <c r="C77" s="12"/>
      <c r="D77" s="22"/>
      <c r="E77" s="30"/>
      <c r="F77" s="49"/>
    </row>
    <row r="78" spans="1:6" x14ac:dyDescent="0.45">
      <c r="A78" s="15"/>
      <c r="B78" s="36"/>
      <c r="C78" s="16"/>
      <c r="D78" s="36"/>
      <c r="E78" s="37"/>
      <c r="F78" s="37"/>
    </row>
    <row r="79" spans="1:6" x14ac:dyDescent="0.45">
      <c r="A79" s="15"/>
      <c r="B79" s="36"/>
      <c r="C79" s="37"/>
      <c r="D79" s="58" t="s">
        <v>44</v>
      </c>
      <c r="E79" s="56">
        <f>SUM(E72:E77)</f>
        <v>0</v>
      </c>
      <c r="F79" s="56">
        <f>SUM(F72:F77)</f>
        <v>0</v>
      </c>
    </row>
    <row r="80" spans="1:6" x14ac:dyDescent="0.45">
      <c r="A80" s="4"/>
      <c r="D80" s="36"/>
      <c r="E80" s="36"/>
    </row>
    <row r="81" spans="1:10" ht="18" customHeight="1" x14ac:dyDescent="0.45">
      <c r="B81" s="7"/>
      <c r="C81" s="7"/>
      <c r="D81" s="51" t="s">
        <v>45</v>
      </c>
      <c r="E81" s="52">
        <f>+F69-E79</f>
        <v>0</v>
      </c>
      <c r="F81" s="52">
        <f>+G69-F79</f>
        <v>0</v>
      </c>
      <c r="I81" s="6"/>
      <c r="J81" s="6"/>
    </row>
    <row r="82" spans="1:10" x14ac:dyDescent="0.45">
      <c r="D82" s="7"/>
      <c r="E82" s="7"/>
    </row>
    <row r="83" spans="1:10" x14ac:dyDescent="0.45">
      <c r="A83" s="6" t="s">
        <v>55</v>
      </c>
    </row>
    <row r="85" spans="1:10" x14ac:dyDescent="0.45">
      <c r="A85" s="4" t="s">
        <v>56</v>
      </c>
    </row>
    <row r="87" spans="1:10" ht="39.6" customHeight="1" x14ac:dyDescent="0.45">
      <c r="A87" s="82" t="s">
        <v>57</v>
      </c>
      <c r="B87" s="82"/>
      <c r="C87" s="82"/>
      <c r="D87" s="82"/>
      <c r="E87" s="82"/>
      <c r="F87" s="82"/>
      <c r="G87" s="82"/>
      <c r="H87" s="82"/>
      <c r="I87" s="82"/>
    </row>
    <row r="88" spans="1:10" ht="15.75" x14ac:dyDescent="0.5">
      <c r="D88" s="1"/>
    </row>
  </sheetData>
  <mergeCells count="27">
    <mergeCell ref="A8:B8"/>
    <mergeCell ref="H8:I8"/>
    <mergeCell ref="A3:I3"/>
    <mergeCell ref="A4:H4"/>
    <mergeCell ref="A5:I5"/>
    <mergeCell ref="A7:B7"/>
    <mergeCell ref="C7:I7"/>
    <mergeCell ref="A20:B20"/>
    <mergeCell ref="A9:B9"/>
    <mergeCell ref="C9:I9"/>
    <mergeCell ref="A10:B10"/>
    <mergeCell ref="C10:I10"/>
    <mergeCell ref="A11:B11"/>
    <mergeCell ref="C11:D11"/>
    <mergeCell ref="H11:I11"/>
    <mergeCell ref="A13:B13"/>
    <mergeCell ref="A14:B14"/>
    <mergeCell ref="A15:B15"/>
    <mergeCell ref="A16:B16"/>
    <mergeCell ref="A18:I18"/>
    <mergeCell ref="A87:I87"/>
    <mergeCell ref="A21:B21"/>
    <mergeCell ref="A22:B22"/>
    <mergeCell ref="A24:I24"/>
    <mergeCell ref="J27:J29"/>
    <mergeCell ref="A41:I41"/>
    <mergeCell ref="A63:I63"/>
  </mergeCells>
  <printOptions horizontalCentered="1"/>
  <pageMargins left="0.70866141732283472" right="0.70866141732283472" top="0.78740157480314965" bottom="0.78740157480314965" header="0.31496062992125984" footer="0.31496062992125984"/>
  <pageSetup paperSize="15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8"/>
  <sheetViews>
    <sheetView showGridLines="0" tabSelected="1" topLeftCell="A15" zoomScale="70" zoomScaleNormal="70" workbookViewId="0">
      <selection activeCell="J27" sqref="J27:J29"/>
    </sheetView>
  </sheetViews>
  <sheetFormatPr baseColWidth="10" defaultColWidth="9.06640625" defaultRowHeight="14.25" x14ac:dyDescent="0.45"/>
  <cols>
    <col min="1" max="1" width="13.3984375" customWidth="1"/>
    <col min="2" max="2" width="16.59765625" customWidth="1"/>
    <col min="3" max="3" width="23.1328125" bestFit="1" customWidth="1"/>
    <col min="4" max="4" width="18.3984375" bestFit="1" customWidth="1"/>
    <col min="5" max="5" width="16.265625" customWidth="1"/>
    <col min="6" max="6" width="14.1328125" customWidth="1"/>
    <col min="7" max="7" width="23.1328125" bestFit="1" customWidth="1"/>
    <col min="8" max="8" width="20.59765625" bestFit="1" customWidth="1"/>
    <col min="9" max="9" width="22.86328125" bestFit="1" customWidth="1"/>
    <col min="10" max="10" width="18.73046875" customWidth="1"/>
    <col min="11" max="11" width="11.3984375" customWidth="1"/>
    <col min="12" max="12" width="15.1328125" bestFit="1" customWidth="1"/>
    <col min="13" max="13" width="18.73046875" bestFit="1" customWidth="1"/>
    <col min="14" max="14" width="15.86328125" bestFit="1" customWidth="1"/>
    <col min="15" max="15" width="20.1328125" bestFit="1" customWidth="1"/>
    <col min="16" max="16" width="21" bestFit="1" customWidth="1"/>
    <col min="17" max="17" width="21.3984375" bestFit="1" customWidth="1"/>
    <col min="18" max="256" width="11.3984375" customWidth="1"/>
  </cols>
  <sheetData>
    <row r="1" spans="1:12" ht="44.1" customHeight="1" x14ac:dyDescent="0.45"/>
    <row r="2" spans="1:12" ht="7.9" customHeight="1" x14ac:dyDescent="0.45"/>
    <row r="3" spans="1:12" ht="26.65" customHeight="1" x14ac:dyDescent="0.55000000000000004">
      <c r="A3" s="107" t="s">
        <v>58</v>
      </c>
      <c r="B3" s="107"/>
      <c r="C3" s="107"/>
      <c r="D3" s="107"/>
      <c r="E3" s="107"/>
      <c r="F3" s="107"/>
      <c r="G3" s="107"/>
      <c r="H3" s="107"/>
      <c r="I3" s="107"/>
      <c r="J3" s="17"/>
      <c r="K3" s="5"/>
      <c r="L3" s="5"/>
    </row>
    <row r="4" spans="1:12" ht="18" x14ac:dyDescent="0.55000000000000004">
      <c r="A4" s="108" t="s">
        <v>1</v>
      </c>
      <c r="B4" s="108"/>
      <c r="C4" s="108"/>
      <c r="D4" s="108"/>
      <c r="E4" s="108"/>
      <c r="F4" s="108"/>
      <c r="G4" s="108"/>
      <c r="H4" s="108"/>
      <c r="I4" s="18"/>
      <c r="J4" s="18"/>
      <c r="K4" s="5"/>
      <c r="L4" s="5"/>
    </row>
    <row r="5" spans="1:12" ht="21" x14ac:dyDescent="0.65">
      <c r="A5" s="109" t="s">
        <v>2</v>
      </c>
      <c r="B5" s="109"/>
      <c r="C5" s="109"/>
      <c r="D5" s="109"/>
      <c r="E5" s="109"/>
      <c r="F5" s="109"/>
      <c r="G5" s="109"/>
      <c r="H5" s="109"/>
      <c r="I5" s="109"/>
    </row>
    <row r="6" spans="1:12" ht="12.75" customHeight="1" thickBot="1" x14ac:dyDescent="0.5">
      <c r="A6" s="35"/>
      <c r="B6" s="35"/>
      <c r="C6" s="35"/>
      <c r="D6" s="35"/>
      <c r="E6" s="35"/>
      <c r="F6" s="35"/>
      <c r="G6" s="35"/>
      <c r="H6" s="35"/>
      <c r="I6" s="35"/>
    </row>
    <row r="7" spans="1:12" ht="21.95" customHeight="1" x14ac:dyDescent="0.45">
      <c r="A7" s="110" t="s">
        <v>3</v>
      </c>
      <c r="B7" s="111"/>
      <c r="C7" s="112"/>
      <c r="D7" s="113"/>
      <c r="E7" s="113"/>
      <c r="F7" s="113"/>
      <c r="G7" s="113"/>
      <c r="H7" s="113"/>
      <c r="I7" s="114"/>
    </row>
    <row r="8" spans="1:12" ht="21.95" customHeight="1" x14ac:dyDescent="0.45">
      <c r="A8" s="89" t="s">
        <v>5</v>
      </c>
      <c r="B8" s="90"/>
      <c r="C8" s="60" t="s">
        <v>6</v>
      </c>
      <c r="D8" s="59"/>
      <c r="E8" s="11" t="s">
        <v>8</v>
      </c>
      <c r="F8" s="11"/>
      <c r="G8" s="11" t="s">
        <v>9</v>
      </c>
      <c r="H8" s="105"/>
      <c r="I8" s="106"/>
    </row>
    <row r="9" spans="1:12" ht="21.95" customHeight="1" x14ac:dyDescent="0.45">
      <c r="A9" s="89" t="s">
        <v>10</v>
      </c>
      <c r="B9" s="90"/>
      <c r="C9" s="91"/>
      <c r="D9" s="91"/>
      <c r="E9" s="91"/>
      <c r="F9" s="91"/>
      <c r="G9" s="91"/>
      <c r="H9" s="91"/>
      <c r="I9" s="92"/>
    </row>
    <row r="10" spans="1:12" ht="21.95" customHeight="1" x14ac:dyDescent="0.45">
      <c r="A10" s="89" t="s">
        <v>12</v>
      </c>
      <c r="B10" s="90"/>
      <c r="C10" s="91"/>
      <c r="D10" s="91"/>
      <c r="E10" s="91"/>
      <c r="F10" s="91"/>
      <c r="G10" s="91"/>
      <c r="H10" s="91"/>
      <c r="I10" s="92"/>
    </row>
    <row r="11" spans="1:12" ht="30.75" customHeight="1" thickBot="1" x14ac:dyDescent="0.5">
      <c r="A11" s="93" t="s">
        <v>14</v>
      </c>
      <c r="B11" s="94"/>
      <c r="C11" s="95"/>
      <c r="D11" s="96"/>
      <c r="E11" s="77" t="s">
        <v>16</v>
      </c>
      <c r="F11" s="75"/>
      <c r="G11" s="76"/>
      <c r="H11" s="97"/>
      <c r="I11" s="98"/>
    </row>
    <row r="12" spans="1:12" ht="14.65" thickBot="1" x14ac:dyDescent="0.5">
      <c r="B12" s="3"/>
      <c r="C12" s="9"/>
      <c r="D12" s="9"/>
      <c r="E12" s="9"/>
      <c r="F12" s="9"/>
      <c r="G12" s="9"/>
    </row>
    <row r="13" spans="1:12" ht="19.5" customHeight="1" x14ac:dyDescent="0.45">
      <c r="A13" s="99" t="s">
        <v>18</v>
      </c>
      <c r="B13" s="100"/>
      <c r="C13" s="78" t="s">
        <v>19</v>
      </c>
      <c r="D13" s="78" t="s">
        <v>20</v>
      </c>
      <c r="E13" s="61" t="s">
        <v>9</v>
      </c>
      <c r="F13" s="24"/>
      <c r="G13" s="2"/>
    </row>
    <row r="14" spans="1:12" ht="19.5" customHeight="1" thickBot="1" x14ac:dyDescent="0.5">
      <c r="A14" s="101" t="s">
        <v>21</v>
      </c>
      <c r="B14" s="102"/>
      <c r="C14" s="62">
        <f>+H39</f>
        <v>0</v>
      </c>
      <c r="D14" s="63">
        <f>+H56</f>
        <v>0</v>
      </c>
      <c r="E14" s="64">
        <f>+E81</f>
        <v>0</v>
      </c>
      <c r="F14" s="41"/>
      <c r="G14" s="41"/>
    </row>
    <row r="15" spans="1:12" ht="24.75" customHeight="1" x14ac:dyDescent="0.45">
      <c r="A15" s="103" t="s">
        <v>22</v>
      </c>
      <c r="B15" s="103"/>
      <c r="C15" s="69">
        <f>+C14+D14+E14</f>
        <v>0</v>
      </c>
      <c r="E15" s="19"/>
      <c r="F15" s="19"/>
      <c r="G15" s="19"/>
    </row>
    <row r="16" spans="1:12" ht="24.75" customHeight="1" x14ac:dyDescent="0.45">
      <c r="A16" s="103" t="s">
        <v>63</v>
      </c>
      <c r="B16" s="103"/>
      <c r="C16" s="70">
        <f>+C15*12</f>
        <v>0</v>
      </c>
      <c r="D16" s="42"/>
      <c r="E16" s="42"/>
      <c r="F16" s="42"/>
      <c r="G16" s="42"/>
      <c r="H16" s="42"/>
    </row>
    <row r="17" spans="1:17" ht="24.75" customHeight="1" x14ac:dyDescent="0.45">
      <c r="A17" s="65"/>
      <c r="B17" s="65"/>
      <c r="C17" s="66"/>
      <c r="D17" s="67"/>
      <c r="E17" s="67"/>
      <c r="F17" s="67"/>
      <c r="G17" s="67"/>
      <c r="H17" s="67"/>
      <c r="I17" s="68"/>
    </row>
    <row r="18" spans="1:17" ht="16.899999999999999" customHeight="1" x14ac:dyDescent="0.45">
      <c r="A18" s="104" t="s">
        <v>24</v>
      </c>
      <c r="B18" s="104"/>
      <c r="C18" s="104"/>
      <c r="D18" s="104"/>
      <c r="E18" s="104"/>
      <c r="F18" s="104"/>
      <c r="G18" s="104"/>
      <c r="H18" s="104"/>
      <c r="I18" s="104"/>
    </row>
    <row r="19" spans="1:17" ht="12" customHeight="1" x14ac:dyDescent="0.45">
      <c r="A19" s="34"/>
      <c r="B19" s="3"/>
      <c r="C19" s="19"/>
      <c r="D19" s="19"/>
      <c r="E19" s="19"/>
      <c r="F19" s="19"/>
      <c r="G19" s="19"/>
    </row>
    <row r="20" spans="1:17" ht="14.45" customHeight="1" x14ac:dyDescent="0.45">
      <c r="A20" s="88" t="s">
        <v>25</v>
      </c>
      <c r="B20" s="88"/>
      <c r="C20" s="13" t="s">
        <v>19</v>
      </c>
      <c r="D20" s="13" t="s">
        <v>20</v>
      </c>
      <c r="E20" s="13" t="s">
        <v>9</v>
      </c>
    </row>
    <row r="21" spans="1:17" ht="18" customHeight="1" x14ac:dyDescent="0.45">
      <c r="A21" s="83" t="s">
        <v>26</v>
      </c>
      <c r="B21" s="83"/>
      <c r="C21" s="43"/>
      <c r="D21" s="43"/>
      <c r="E21" s="81"/>
    </row>
    <row r="22" spans="1:17" x14ac:dyDescent="0.45">
      <c r="A22" s="83" t="s">
        <v>27</v>
      </c>
      <c r="B22" s="83"/>
      <c r="C22" s="43"/>
      <c r="D22" s="43"/>
      <c r="E22" s="43"/>
    </row>
    <row r="23" spans="1:17" x14ac:dyDescent="0.45">
      <c r="B23" s="3"/>
      <c r="C23" s="19"/>
      <c r="D23" s="19"/>
      <c r="E23" s="19"/>
      <c r="F23" s="19"/>
      <c r="G23" s="19"/>
      <c r="M23" s="71"/>
      <c r="N23" s="71"/>
      <c r="O23" s="71"/>
      <c r="P23" s="71"/>
    </row>
    <row r="24" spans="1:17" s="20" customFormat="1" ht="21" x14ac:dyDescent="0.65">
      <c r="A24" s="84" t="s">
        <v>28</v>
      </c>
      <c r="B24" s="84"/>
      <c r="C24" s="84"/>
      <c r="D24" s="84"/>
      <c r="E24" s="84"/>
      <c r="F24" s="84"/>
      <c r="G24" s="84"/>
      <c r="H24" s="84"/>
      <c r="I24" s="84"/>
      <c r="M24" s="74"/>
      <c r="N24" s="74"/>
      <c r="O24" s="74"/>
      <c r="P24" s="74"/>
      <c r="Q24" s="73"/>
    </row>
    <row r="25" spans="1:17" ht="8.25" customHeight="1" x14ac:dyDescent="0.45">
      <c r="A25" s="3"/>
      <c r="B25" s="9"/>
      <c r="C25" s="9"/>
      <c r="D25" s="9"/>
      <c r="E25" s="9"/>
      <c r="F25" s="9"/>
    </row>
    <row r="26" spans="1:17" ht="42.75" x14ac:dyDescent="0.45">
      <c r="A26" s="21" t="s">
        <v>29</v>
      </c>
      <c r="B26" s="21" t="s">
        <v>30</v>
      </c>
      <c r="C26" s="21" t="s">
        <v>31</v>
      </c>
      <c r="D26" s="21" t="s">
        <v>32</v>
      </c>
      <c r="E26" s="21" t="s">
        <v>33</v>
      </c>
      <c r="F26" s="21" t="s">
        <v>34</v>
      </c>
      <c r="G26" s="21" t="s">
        <v>35</v>
      </c>
      <c r="H26" s="47" t="s">
        <v>36</v>
      </c>
      <c r="I26" s="46" t="s">
        <v>37</v>
      </c>
      <c r="J26" s="2"/>
    </row>
    <row r="27" spans="1:17" x14ac:dyDescent="0.45">
      <c r="A27" s="11">
        <v>1</v>
      </c>
      <c r="B27" s="23"/>
      <c r="C27" s="12"/>
      <c r="D27" s="22">
        <f>+$C$21*C27</f>
        <v>0</v>
      </c>
      <c r="E27" s="12"/>
      <c r="F27" s="22">
        <f>+$C$22*E27</f>
        <v>0</v>
      </c>
      <c r="G27" s="79"/>
      <c r="H27" s="14">
        <f>+((D27*B27)+(G27*F27*B27))</f>
        <v>0</v>
      </c>
      <c r="I27" s="49">
        <f>+H27*12</f>
        <v>0</v>
      </c>
      <c r="J27" s="85"/>
    </row>
    <row r="28" spans="1:17" x14ac:dyDescent="0.45">
      <c r="A28" s="11">
        <v>2</v>
      </c>
      <c r="B28" s="23"/>
      <c r="C28" s="12"/>
      <c r="D28" s="22">
        <f>+$C$21*C28</f>
        <v>0</v>
      </c>
      <c r="E28" s="12"/>
      <c r="F28" s="22">
        <f>+$C$22*E28</f>
        <v>0</v>
      </c>
      <c r="G28" s="79"/>
      <c r="H28" s="14">
        <f>+((D28*B28)+(F28*G28*B28))</f>
        <v>0</v>
      </c>
      <c r="I28" s="49">
        <f>+H28*12</f>
        <v>0</v>
      </c>
      <c r="J28" s="86"/>
    </row>
    <row r="29" spans="1:17" x14ac:dyDescent="0.45">
      <c r="A29" s="11">
        <v>3</v>
      </c>
      <c r="B29" s="23"/>
      <c r="C29" s="12"/>
      <c r="D29" s="22"/>
      <c r="E29" s="12"/>
      <c r="F29" s="22"/>
      <c r="G29" s="79"/>
      <c r="H29" s="14"/>
      <c r="I29" s="49"/>
      <c r="J29" s="86"/>
      <c r="M29" s="71"/>
      <c r="N29" s="71"/>
      <c r="O29" s="71"/>
      <c r="P29" s="71"/>
      <c r="Q29" s="71"/>
    </row>
    <row r="30" spans="1:17" x14ac:dyDescent="0.45">
      <c r="A30" s="25"/>
      <c r="B30" s="26"/>
      <c r="C30" s="27"/>
      <c r="D30" s="28"/>
      <c r="E30" s="27"/>
      <c r="F30" s="28"/>
      <c r="G30" s="29" t="s">
        <v>38</v>
      </c>
      <c r="H30" s="50">
        <f>SUM(H27:H29)</f>
        <v>0</v>
      </c>
      <c r="I30" s="56">
        <f>SUM(I27:I29)</f>
        <v>0</v>
      </c>
      <c r="M30" s="71"/>
      <c r="N30" s="71"/>
      <c r="O30" s="71"/>
      <c r="P30" s="71"/>
      <c r="Q30" s="71"/>
    </row>
    <row r="31" spans="1:17" x14ac:dyDescent="0.45">
      <c r="A31" s="2"/>
      <c r="B31" s="25"/>
      <c r="C31" s="26"/>
      <c r="D31" s="27"/>
      <c r="E31" s="28"/>
      <c r="F31" s="27"/>
      <c r="G31" s="38"/>
      <c r="H31" s="48"/>
      <c r="I31" s="33"/>
      <c r="M31" s="71"/>
      <c r="N31" s="71"/>
      <c r="O31" s="71"/>
      <c r="P31" s="71"/>
      <c r="Q31" s="71"/>
    </row>
    <row r="32" spans="1:17" ht="28.5" x14ac:dyDescent="0.45">
      <c r="A32" s="21" t="s">
        <v>29</v>
      </c>
      <c r="B32" s="21" t="s">
        <v>30</v>
      </c>
      <c r="C32" s="21" t="s">
        <v>39</v>
      </c>
      <c r="D32" s="21" t="s">
        <v>32</v>
      </c>
      <c r="E32" s="21" t="s">
        <v>40</v>
      </c>
      <c r="F32" s="21" t="s">
        <v>34</v>
      </c>
      <c r="G32" s="21" t="s">
        <v>35</v>
      </c>
      <c r="H32" s="21" t="s">
        <v>41</v>
      </c>
      <c r="I32" s="46" t="s">
        <v>37</v>
      </c>
      <c r="M32" s="71"/>
      <c r="N32" s="71"/>
      <c r="O32" s="71"/>
      <c r="P32" s="71"/>
      <c r="Q32" s="71"/>
    </row>
    <row r="33" spans="1:17" x14ac:dyDescent="0.45">
      <c r="A33" s="11">
        <v>5</v>
      </c>
      <c r="B33" s="23"/>
      <c r="C33" s="12"/>
      <c r="D33" s="22">
        <f>+$C$21*C33</f>
        <v>0</v>
      </c>
      <c r="E33" s="12"/>
      <c r="F33" s="22">
        <f>+$C$22*E33</f>
        <v>0</v>
      </c>
      <c r="G33" s="8"/>
      <c r="H33" s="14">
        <f>+(D33+(F33*G33)*B33)</f>
        <v>0</v>
      </c>
      <c r="I33" s="14">
        <f>+H33*12</f>
        <v>0</v>
      </c>
      <c r="M33" s="71"/>
      <c r="N33" s="71"/>
      <c r="O33" s="71"/>
      <c r="P33" s="71"/>
      <c r="Q33" s="71"/>
    </row>
    <row r="34" spans="1:17" x14ac:dyDescent="0.45">
      <c r="A34" s="11">
        <v>6</v>
      </c>
      <c r="B34" s="23"/>
      <c r="C34" s="12"/>
      <c r="D34" s="22">
        <f>+$C$21*C34</f>
        <v>0</v>
      </c>
      <c r="E34" s="12"/>
      <c r="F34" s="22">
        <f>+$C$22*E34</f>
        <v>0</v>
      </c>
      <c r="G34" s="8"/>
      <c r="H34" s="14">
        <f>+D34+(F34*G34)*B34</f>
        <v>0</v>
      </c>
      <c r="I34" s="14">
        <f>+H34*12</f>
        <v>0</v>
      </c>
      <c r="M34" s="71"/>
      <c r="N34" s="71"/>
      <c r="O34" s="71"/>
      <c r="P34" s="71"/>
      <c r="Q34" s="71"/>
    </row>
    <row r="35" spans="1:17" x14ac:dyDescent="0.45">
      <c r="A35" s="11" t="s">
        <v>42</v>
      </c>
      <c r="B35" s="23"/>
      <c r="C35" s="12"/>
      <c r="D35" s="22">
        <f>+$C$21*C35</f>
        <v>0</v>
      </c>
      <c r="E35" s="12"/>
      <c r="F35" s="22">
        <f>+$C$22*E35</f>
        <v>0</v>
      </c>
      <c r="G35" s="8"/>
      <c r="H35" s="14">
        <f>+(D35+(F35*G35)*B35)</f>
        <v>0</v>
      </c>
      <c r="I35" s="14">
        <f>+H35*12</f>
        <v>0</v>
      </c>
      <c r="M35" s="71"/>
      <c r="N35" s="71"/>
      <c r="O35" s="71"/>
      <c r="P35" s="71"/>
      <c r="Q35" s="71"/>
    </row>
    <row r="36" spans="1:17" x14ac:dyDescent="0.45">
      <c r="A36" s="11" t="s">
        <v>43</v>
      </c>
      <c r="B36" s="23"/>
      <c r="C36" s="12"/>
      <c r="D36" s="22">
        <f>+$C$21*C36</f>
        <v>0</v>
      </c>
      <c r="E36" s="12"/>
      <c r="F36" s="22">
        <f>+$C$22*E36</f>
        <v>0</v>
      </c>
      <c r="G36" s="8"/>
      <c r="H36" s="14">
        <f>+(D36+(F36*G36)*B36)</f>
        <v>0</v>
      </c>
      <c r="I36" s="14">
        <f>+H36*12</f>
        <v>0</v>
      </c>
      <c r="M36" s="71"/>
      <c r="N36" s="71"/>
      <c r="O36" s="71"/>
      <c r="P36" s="71"/>
      <c r="Q36" s="71"/>
    </row>
    <row r="37" spans="1:17" x14ac:dyDescent="0.45">
      <c r="A37" s="15"/>
      <c r="B37" s="36"/>
      <c r="C37" s="16"/>
      <c r="D37" s="36"/>
      <c r="E37" s="37"/>
      <c r="F37" s="36"/>
      <c r="G37" s="58" t="s">
        <v>44</v>
      </c>
      <c r="H37" s="40">
        <f>SUM(H33:H36)</f>
        <v>0</v>
      </c>
      <c r="I37" s="40">
        <f>SUM(I33:I36)</f>
        <v>0</v>
      </c>
      <c r="M37" s="71"/>
      <c r="N37" s="71"/>
      <c r="O37" s="71"/>
      <c r="P37" s="71"/>
      <c r="Q37" s="71"/>
    </row>
    <row r="38" spans="1:17" ht="7.15" customHeight="1" x14ac:dyDescent="0.45">
      <c r="A38" s="15"/>
      <c r="B38" s="36"/>
      <c r="C38" s="37"/>
      <c r="D38" s="36"/>
      <c r="E38" s="37"/>
      <c r="F38" s="36"/>
      <c r="G38" s="36"/>
      <c r="H38" s="36"/>
      <c r="M38" s="71"/>
      <c r="N38" s="71"/>
      <c r="O38" s="71"/>
      <c r="P38" s="71"/>
      <c r="Q38" s="71"/>
    </row>
    <row r="39" spans="1:17" x14ac:dyDescent="0.45">
      <c r="A39" s="4"/>
      <c r="G39" s="53" t="s">
        <v>45</v>
      </c>
      <c r="H39" s="54">
        <f>+H30-H37</f>
        <v>0</v>
      </c>
      <c r="I39" s="54">
        <f>+I30-I37</f>
        <v>0</v>
      </c>
      <c r="M39" s="71"/>
      <c r="N39" s="71"/>
      <c r="O39" s="71"/>
      <c r="P39" s="71"/>
      <c r="Q39" s="71"/>
    </row>
    <row r="40" spans="1:17" ht="8.4499999999999993" customHeight="1" x14ac:dyDescent="0.45">
      <c r="A40" s="2"/>
      <c r="B40" s="2"/>
      <c r="C40" s="2"/>
      <c r="D40" s="2"/>
      <c r="E40" s="2"/>
      <c r="F40" s="2"/>
      <c r="G40" s="2"/>
      <c r="H40" s="2"/>
      <c r="M40" s="71"/>
      <c r="N40" s="71"/>
      <c r="O40" s="71"/>
      <c r="P40" s="71"/>
      <c r="Q40" s="71"/>
    </row>
    <row r="41" spans="1:17" ht="21" x14ac:dyDescent="0.65">
      <c r="A41" s="84" t="s">
        <v>46</v>
      </c>
      <c r="B41" s="84"/>
      <c r="C41" s="84"/>
      <c r="D41" s="84"/>
      <c r="E41" s="84"/>
      <c r="F41" s="84"/>
      <c r="G41" s="84"/>
      <c r="H41" s="84"/>
      <c r="I41" s="84"/>
      <c r="N41" s="72"/>
    </row>
    <row r="42" spans="1:17" ht="10.15" customHeight="1" x14ac:dyDescent="0.45">
      <c r="A42" s="3"/>
      <c r="B42" s="9"/>
      <c r="C42" s="9"/>
      <c r="D42" s="9"/>
      <c r="E42" s="9"/>
      <c r="F42" s="9"/>
    </row>
    <row r="43" spans="1:17" ht="42.75" x14ac:dyDescent="0.45">
      <c r="A43" s="21" t="s">
        <v>29</v>
      </c>
      <c r="B43" s="21" t="s">
        <v>30</v>
      </c>
      <c r="C43" s="21" t="s">
        <v>31</v>
      </c>
      <c r="D43" s="21" t="s">
        <v>32</v>
      </c>
      <c r="E43" s="21" t="s">
        <v>33</v>
      </c>
      <c r="F43" s="21" t="s">
        <v>60</v>
      </c>
      <c r="G43" s="21" t="s">
        <v>59</v>
      </c>
      <c r="H43" s="47" t="s">
        <v>36</v>
      </c>
      <c r="I43" s="46" t="s">
        <v>37</v>
      </c>
    </row>
    <row r="44" spans="1:17" x14ac:dyDescent="0.45">
      <c r="A44" s="11">
        <v>1</v>
      </c>
      <c r="B44" s="23"/>
      <c r="C44" s="12"/>
      <c r="D44" s="22">
        <f>+$D$21*C44</f>
        <v>0</v>
      </c>
      <c r="E44" s="12"/>
      <c r="F44" s="22">
        <f>+$D$22*E44</f>
        <v>0</v>
      </c>
      <c r="G44" s="79"/>
      <c r="H44" s="30">
        <f>+((D44*B44)+(G44*F44*B44))</f>
        <v>0</v>
      </c>
      <c r="I44" s="14">
        <f>+H44*12</f>
        <v>0</v>
      </c>
    </row>
    <row r="45" spans="1:17" x14ac:dyDescent="0.45">
      <c r="A45" s="11">
        <v>2</v>
      </c>
      <c r="B45" s="23"/>
      <c r="C45" s="12"/>
      <c r="D45" s="22">
        <f>+$D$21*C45</f>
        <v>0</v>
      </c>
      <c r="E45" s="12"/>
      <c r="F45" s="22">
        <f>+$D$22*E45</f>
        <v>0</v>
      </c>
      <c r="G45" s="79"/>
      <c r="H45" s="30">
        <f>+((D45*B45)+(G45*F45*B45))</f>
        <v>0</v>
      </c>
      <c r="I45" s="14">
        <f>+H45*12</f>
        <v>0</v>
      </c>
    </row>
    <row r="46" spans="1:17" x14ac:dyDescent="0.45">
      <c r="A46" s="11">
        <v>3</v>
      </c>
      <c r="B46" s="23"/>
      <c r="C46" s="12"/>
      <c r="D46" s="22">
        <f>+$D$21*C46</f>
        <v>0</v>
      </c>
      <c r="E46" s="12"/>
      <c r="F46" s="22">
        <f>+$D$22*E46</f>
        <v>0</v>
      </c>
      <c r="G46" s="79"/>
      <c r="H46" s="30">
        <f>+((D46*B46)+(G46*F46*B46))</f>
        <v>0</v>
      </c>
      <c r="I46" s="14">
        <f>+H46*12</f>
        <v>0</v>
      </c>
    </row>
    <row r="47" spans="1:17" x14ac:dyDescent="0.45">
      <c r="A47" s="25"/>
      <c r="B47" s="26"/>
      <c r="C47" s="27"/>
      <c r="D47" s="28"/>
      <c r="E47" s="27"/>
      <c r="F47" s="28"/>
      <c r="G47" s="29" t="s">
        <v>38</v>
      </c>
      <c r="H47" s="31">
        <f>SUM(H44:H46)</f>
        <v>0</v>
      </c>
      <c r="I47" s="50">
        <f>SUM(I44:I46)</f>
        <v>0</v>
      </c>
    </row>
    <row r="48" spans="1:17" x14ac:dyDescent="0.45">
      <c r="A48" s="2"/>
      <c r="B48" s="25"/>
      <c r="C48" s="26"/>
      <c r="D48" s="27"/>
      <c r="E48" s="28"/>
      <c r="F48" s="27"/>
      <c r="G48" s="38"/>
      <c r="H48" s="39"/>
    </row>
    <row r="49" spans="1:9" ht="28.5" x14ac:dyDescent="0.45">
      <c r="A49" s="21" t="s">
        <v>29</v>
      </c>
      <c r="B49" s="21" t="s">
        <v>30</v>
      </c>
      <c r="C49" s="21" t="s">
        <v>39</v>
      </c>
      <c r="D49" s="21" t="s">
        <v>32</v>
      </c>
      <c r="E49" s="21" t="s">
        <v>40</v>
      </c>
      <c r="F49" s="21" t="s">
        <v>34</v>
      </c>
      <c r="G49" s="21" t="s">
        <v>35</v>
      </c>
      <c r="H49" s="21" t="s">
        <v>41</v>
      </c>
      <c r="I49" s="46" t="s">
        <v>37</v>
      </c>
    </row>
    <row r="50" spans="1:9" x14ac:dyDescent="0.45">
      <c r="A50" s="11">
        <v>5</v>
      </c>
      <c r="B50" s="23"/>
      <c r="C50" s="12"/>
      <c r="D50" s="22">
        <f>+$D$21*C50</f>
        <v>0</v>
      </c>
      <c r="E50" s="12"/>
      <c r="F50" s="22">
        <f>+$D$22*E50</f>
        <v>0</v>
      </c>
      <c r="G50" s="8"/>
      <c r="H50" s="14">
        <f>+((D50*B50)+(G50*F50*B50))</f>
        <v>0</v>
      </c>
      <c r="I50" s="14">
        <f>+H50*12</f>
        <v>0</v>
      </c>
    </row>
    <row r="51" spans="1:9" x14ac:dyDescent="0.45">
      <c r="A51" s="11">
        <v>6</v>
      </c>
      <c r="B51" s="23"/>
      <c r="C51" s="12"/>
      <c r="D51" s="22">
        <f>+$D$21*C51</f>
        <v>0</v>
      </c>
      <c r="E51" s="12"/>
      <c r="F51" s="22">
        <f>+$D$22*E51</f>
        <v>0</v>
      </c>
      <c r="G51" s="8"/>
      <c r="H51" s="14">
        <f>+((D51*B51)+(G51*F51*B51))</f>
        <v>0</v>
      </c>
      <c r="I51" s="14">
        <f>+H51*12</f>
        <v>0</v>
      </c>
    </row>
    <row r="52" spans="1:9" x14ac:dyDescent="0.45">
      <c r="A52" s="11" t="s">
        <v>42</v>
      </c>
      <c r="B52" s="23"/>
      <c r="C52" s="12"/>
      <c r="D52" s="22">
        <f>+$D$21*C52</f>
        <v>0</v>
      </c>
      <c r="E52" s="12"/>
      <c r="F52" s="22">
        <f>+$D$22*E52</f>
        <v>0</v>
      </c>
      <c r="G52" s="8"/>
      <c r="H52" s="14">
        <f>+((D52*B52)+(G52*F52*B52))</f>
        <v>0</v>
      </c>
      <c r="I52" s="14">
        <f>+H52*12</f>
        <v>0</v>
      </c>
    </row>
    <row r="53" spans="1:9" x14ac:dyDescent="0.45">
      <c r="A53" s="11" t="s">
        <v>43</v>
      </c>
      <c r="B53" s="23"/>
      <c r="C53" s="12"/>
      <c r="D53" s="22">
        <f>+$D$21*C53</f>
        <v>0</v>
      </c>
      <c r="E53" s="12"/>
      <c r="F53" s="22">
        <f>+$D$22*E53</f>
        <v>0</v>
      </c>
      <c r="G53" s="8"/>
      <c r="H53" s="14">
        <f>+((D53*B53)+(G53*F53*B53))</f>
        <v>0</v>
      </c>
      <c r="I53" s="14">
        <f>+H53*12</f>
        <v>0</v>
      </c>
    </row>
    <row r="54" spans="1:9" x14ac:dyDescent="0.45">
      <c r="A54" s="15"/>
      <c r="B54" s="36"/>
      <c r="C54" s="16"/>
      <c r="D54" s="36"/>
      <c r="E54" s="37"/>
      <c r="F54" s="36"/>
      <c r="G54" s="58" t="s">
        <v>44</v>
      </c>
      <c r="H54" s="56">
        <f>SUM(H50:H53)</f>
        <v>0</v>
      </c>
      <c r="I54" s="56">
        <f>SUM(I50:I53)</f>
        <v>0</v>
      </c>
    </row>
    <row r="55" spans="1:9" x14ac:dyDescent="0.45">
      <c r="A55" s="15"/>
      <c r="B55" s="36"/>
      <c r="C55" s="37"/>
      <c r="D55" s="36"/>
      <c r="E55" s="37"/>
      <c r="F55" s="36"/>
      <c r="G55" s="36"/>
      <c r="H55" s="36"/>
      <c r="I55" s="2"/>
    </row>
    <row r="56" spans="1:9" x14ac:dyDescent="0.45">
      <c r="A56" s="4"/>
      <c r="G56" s="53" t="s">
        <v>45</v>
      </c>
      <c r="H56" s="54">
        <f>+H47-H54</f>
        <v>0</v>
      </c>
      <c r="I56" s="54">
        <f>+I47-I54</f>
        <v>0</v>
      </c>
    </row>
    <row r="57" spans="1:9" x14ac:dyDescent="0.45">
      <c r="A57" s="4"/>
      <c r="G57" s="44"/>
      <c r="H57" s="45"/>
    </row>
    <row r="58" spans="1:9" x14ac:dyDescent="0.45">
      <c r="A58" s="4"/>
      <c r="G58" s="44"/>
      <c r="H58" s="45"/>
    </row>
    <row r="59" spans="1:9" x14ac:dyDescent="0.45">
      <c r="A59" s="4"/>
      <c r="G59" s="44"/>
      <c r="H59" s="45"/>
    </row>
    <row r="60" spans="1:9" x14ac:dyDescent="0.45">
      <c r="A60" s="4"/>
      <c r="G60" s="44"/>
      <c r="H60" s="45"/>
    </row>
    <row r="61" spans="1:9" x14ac:dyDescent="0.45">
      <c r="A61" s="4"/>
      <c r="G61" s="44"/>
      <c r="H61" s="45"/>
    </row>
    <row r="62" spans="1:9" x14ac:dyDescent="0.45">
      <c r="A62" s="2"/>
      <c r="B62" s="2"/>
      <c r="C62" s="2"/>
      <c r="D62" s="2"/>
      <c r="E62" s="2"/>
      <c r="F62" s="2"/>
      <c r="G62" s="2"/>
      <c r="H62" s="2"/>
    </row>
    <row r="63" spans="1:9" ht="23.25" x14ac:dyDescent="0.7">
      <c r="A63" s="87" t="s">
        <v>48</v>
      </c>
      <c r="B63" s="87"/>
      <c r="C63" s="87"/>
      <c r="D63" s="87"/>
      <c r="E63" s="87"/>
      <c r="F63" s="87"/>
      <c r="G63" s="87"/>
      <c r="H63" s="87"/>
      <c r="I63" s="87"/>
    </row>
    <row r="64" spans="1:9" x14ac:dyDescent="0.45">
      <c r="A64" s="3"/>
      <c r="B64" s="9"/>
      <c r="C64" s="9"/>
      <c r="D64" s="9"/>
      <c r="E64" s="9"/>
      <c r="F64" s="9"/>
    </row>
    <row r="65" spans="1:6" ht="28.5" x14ac:dyDescent="0.45">
      <c r="A65" s="21" t="s">
        <v>29</v>
      </c>
      <c r="B65" s="21" t="s">
        <v>30</v>
      </c>
      <c r="C65" s="21" t="s">
        <v>61</v>
      </c>
      <c r="D65" s="21" t="s">
        <v>49</v>
      </c>
      <c r="E65" s="21" t="s">
        <v>36</v>
      </c>
      <c r="F65" s="46" t="s">
        <v>37</v>
      </c>
    </row>
    <row r="66" spans="1:6" x14ac:dyDescent="0.45">
      <c r="A66" s="11">
        <v>1</v>
      </c>
      <c r="B66" s="23"/>
      <c r="C66" s="12"/>
      <c r="D66" s="22"/>
      <c r="E66" s="14">
        <f>+B66*D66*C66</f>
        <v>0</v>
      </c>
      <c r="F66" s="55">
        <f>+E66*12</f>
        <v>0</v>
      </c>
    </row>
    <row r="67" spans="1:6" x14ac:dyDescent="0.45">
      <c r="A67" s="11">
        <v>2</v>
      </c>
      <c r="B67" s="23"/>
      <c r="C67" s="12"/>
      <c r="D67" s="22"/>
      <c r="E67" s="14">
        <f t="shared" ref="E67:E68" si="0">+B67*D67*C67</f>
        <v>0</v>
      </c>
      <c r="F67" s="55">
        <f t="shared" ref="F67:F68" si="1">+E67*12</f>
        <v>0</v>
      </c>
    </row>
    <row r="68" spans="1:6" x14ac:dyDescent="0.45">
      <c r="A68" s="11">
        <v>3</v>
      </c>
      <c r="B68" s="23"/>
      <c r="C68" s="12"/>
      <c r="D68" s="22"/>
      <c r="E68" s="14">
        <f t="shared" si="0"/>
        <v>0</v>
      </c>
      <c r="F68" s="55">
        <f t="shared" si="1"/>
        <v>0</v>
      </c>
    </row>
    <row r="69" spans="1:6" x14ac:dyDescent="0.45">
      <c r="A69" s="25"/>
      <c r="B69" s="26"/>
      <c r="C69" s="27"/>
      <c r="D69" s="57" t="s">
        <v>38</v>
      </c>
      <c r="E69" s="31">
        <f>SUM(E66:E68)</f>
        <v>0</v>
      </c>
      <c r="F69" s="31">
        <f>SUM(F66:F68)</f>
        <v>0</v>
      </c>
    </row>
    <row r="70" spans="1:6" x14ac:dyDescent="0.45">
      <c r="A70" s="2"/>
      <c r="B70" s="25"/>
      <c r="C70" s="26"/>
      <c r="D70" s="27"/>
      <c r="E70" s="28"/>
      <c r="F70" s="27"/>
    </row>
    <row r="71" spans="1:6" ht="28.5" x14ac:dyDescent="0.45">
      <c r="A71" s="21" t="s">
        <v>29</v>
      </c>
      <c r="B71" s="21" t="s">
        <v>30</v>
      </c>
      <c r="C71" s="21" t="s">
        <v>62</v>
      </c>
      <c r="D71" s="21" t="s">
        <v>49</v>
      </c>
      <c r="E71" s="21" t="s">
        <v>50</v>
      </c>
      <c r="F71" s="46" t="s">
        <v>37</v>
      </c>
    </row>
    <row r="72" spans="1:6" ht="27.75" customHeight="1" x14ac:dyDescent="0.45">
      <c r="A72" s="11">
        <v>5</v>
      </c>
      <c r="B72" s="23"/>
      <c r="C72" s="12"/>
      <c r="D72" s="22"/>
      <c r="E72" s="30">
        <f>+D72*B72*C72</f>
        <v>0</v>
      </c>
      <c r="F72" s="80">
        <f>+E72*12</f>
        <v>0</v>
      </c>
    </row>
    <row r="73" spans="1:6" ht="29.65" customHeight="1" x14ac:dyDescent="0.45">
      <c r="A73" s="11">
        <v>6</v>
      </c>
      <c r="B73" s="23"/>
      <c r="C73" s="12"/>
      <c r="D73" s="22"/>
      <c r="E73" s="30">
        <f t="shared" ref="E73:E77" si="2">+D73*B73*C73</f>
        <v>0</v>
      </c>
      <c r="F73" s="80">
        <f t="shared" ref="F73:F77" si="3">+E73*12</f>
        <v>0</v>
      </c>
    </row>
    <row r="74" spans="1:6" ht="48" customHeight="1" x14ac:dyDescent="0.45">
      <c r="A74" s="10" t="s">
        <v>51</v>
      </c>
      <c r="B74" s="23"/>
      <c r="C74" s="12"/>
      <c r="D74" s="22"/>
      <c r="E74" s="30">
        <f t="shared" si="2"/>
        <v>0</v>
      </c>
      <c r="F74" s="80">
        <f t="shared" si="3"/>
        <v>0</v>
      </c>
    </row>
    <row r="75" spans="1:6" ht="28.5" x14ac:dyDescent="0.45">
      <c r="A75" s="10" t="s">
        <v>52</v>
      </c>
      <c r="B75" s="23"/>
      <c r="C75" s="12"/>
      <c r="D75" s="22"/>
      <c r="E75" s="30">
        <f t="shared" si="2"/>
        <v>0</v>
      </c>
      <c r="F75" s="80">
        <f t="shared" si="3"/>
        <v>0</v>
      </c>
    </row>
    <row r="76" spans="1:6" ht="42.75" x14ac:dyDescent="0.45">
      <c r="A76" s="10" t="s">
        <v>53</v>
      </c>
      <c r="B76" s="23"/>
      <c r="C76" s="12"/>
      <c r="D76" s="22"/>
      <c r="E76" s="30">
        <f t="shared" si="2"/>
        <v>0</v>
      </c>
      <c r="F76" s="80">
        <f t="shared" si="3"/>
        <v>0</v>
      </c>
    </row>
    <row r="77" spans="1:6" ht="28.5" x14ac:dyDescent="0.45">
      <c r="A77" s="10" t="s">
        <v>54</v>
      </c>
      <c r="B77" s="23"/>
      <c r="C77" s="12"/>
      <c r="D77" s="22"/>
      <c r="E77" s="30">
        <f t="shared" si="2"/>
        <v>0</v>
      </c>
      <c r="F77" s="80">
        <f t="shared" si="3"/>
        <v>0</v>
      </c>
    </row>
    <row r="78" spans="1:6" x14ac:dyDescent="0.45">
      <c r="A78" s="15"/>
      <c r="B78" s="36"/>
      <c r="C78" s="16"/>
      <c r="D78" s="36"/>
      <c r="E78" s="37"/>
      <c r="F78" s="37"/>
    </row>
    <row r="79" spans="1:6" x14ac:dyDescent="0.45">
      <c r="A79" s="15"/>
      <c r="B79" s="36"/>
      <c r="C79" s="37"/>
      <c r="D79" s="58" t="s">
        <v>44</v>
      </c>
      <c r="E79" s="56">
        <f>SUM(E72:E77)</f>
        <v>0</v>
      </c>
      <c r="F79" s="56">
        <f>SUM(F72:F77)</f>
        <v>0</v>
      </c>
    </row>
    <row r="80" spans="1:6" x14ac:dyDescent="0.45">
      <c r="A80" s="4"/>
      <c r="D80" s="36"/>
      <c r="E80" s="36"/>
    </row>
    <row r="81" spans="1:10" ht="18" customHeight="1" x14ac:dyDescent="0.45">
      <c r="B81" s="7"/>
      <c r="C81" s="7"/>
      <c r="D81" s="51" t="s">
        <v>45</v>
      </c>
      <c r="E81" s="52">
        <f>+F69-E79</f>
        <v>0</v>
      </c>
      <c r="F81" s="52">
        <f>+G69-F79</f>
        <v>0</v>
      </c>
      <c r="I81" s="6"/>
      <c r="J81" s="6"/>
    </row>
    <row r="82" spans="1:10" x14ac:dyDescent="0.45">
      <c r="D82" s="7"/>
      <c r="E82" s="7"/>
    </row>
    <row r="83" spans="1:10" x14ac:dyDescent="0.45">
      <c r="A83" s="6" t="s">
        <v>55</v>
      </c>
    </row>
    <row r="85" spans="1:10" x14ac:dyDescent="0.45">
      <c r="A85" s="4" t="s">
        <v>56</v>
      </c>
    </row>
    <row r="87" spans="1:10" ht="39.6" customHeight="1" x14ac:dyDescent="0.45">
      <c r="A87" s="82" t="s">
        <v>57</v>
      </c>
      <c r="B87" s="82"/>
      <c r="C87" s="82"/>
      <c r="D87" s="82"/>
      <c r="E87" s="82"/>
      <c r="F87" s="82"/>
      <c r="G87" s="82"/>
      <c r="H87" s="82"/>
      <c r="I87" s="82"/>
    </row>
    <row r="88" spans="1:10" ht="15.75" x14ac:dyDescent="0.5">
      <c r="D88" s="1"/>
    </row>
  </sheetData>
  <mergeCells count="27">
    <mergeCell ref="A3:I3"/>
    <mergeCell ref="A5:I5"/>
    <mergeCell ref="H11:I11"/>
    <mergeCell ref="J27:J29"/>
    <mergeCell ref="A22:B22"/>
    <mergeCell ref="A20:B20"/>
    <mergeCell ref="A21:B21"/>
    <mergeCell ref="A11:B11"/>
    <mergeCell ref="A4:H4"/>
    <mergeCell ref="A14:B14"/>
    <mergeCell ref="H8:I8"/>
    <mergeCell ref="C9:I9"/>
    <mergeCell ref="C10:I10"/>
    <mergeCell ref="A16:B16"/>
    <mergeCell ref="C11:D11"/>
    <mergeCell ref="A24:I24"/>
    <mergeCell ref="A87:I87"/>
    <mergeCell ref="A13:B13"/>
    <mergeCell ref="A15:B15"/>
    <mergeCell ref="A7:B7"/>
    <mergeCell ref="A8:B8"/>
    <mergeCell ref="A9:B9"/>
    <mergeCell ref="A10:B10"/>
    <mergeCell ref="A41:I41"/>
    <mergeCell ref="A63:I63"/>
    <mergeCell ref="C7:I7"/>
    <mergeCell ref="A18:I18"/>
  </mergeCells>
  <phoneticPr fontId="1" type="noConversion"/>
  <dataValidations count="5">
    <dataValidation allowBlank="1" showInputMessage="1" showErrorMessage="1" promptTitle="ACUERDO DE SUBS Y CONTRIBUC" prompt="Aqui podrá colocar los % de subsidios vigentes aprobados por el Concejo Municipal o Distrital" sqref="C26 E26 C43 E43 C65 C71" xr:uid="{8C07B589-3852-425E-AE40-88775226FDC4}"/>
    <dataValidation allowBlank="1" showInputMessage="1" showErrorMessage="1" promptTitle="CONSUMO BASICO" prompt="Estos no podran exceder el rango establecido por la CRA en la Resolucion 750 de 2014" sqref="G43" xr:uid="{BDA0E9D8-EEDB-47DD-8BFA-E14A355B37E2}"/>
    <dataValidation allowBlank="1" showInputMessage="1" showErrorMessage="1" promptTitle="SUSCRIPTORES" prompt="Podra colocar los suscriptores actuales por estrato acorde con lo reportado en el SUI" sqref="B26 B32 B43 B65 B71" xr:uid="{74CCF341-FD54-4D3C-9020-8EC148300ADA}"/>
    <dataValidation allowBlank="1" showInputMessage="1" showErrorMessage="1" promptTitle="PROYECCION DE SUBSIDIOS" prompt="Se podrá colocar por 12 meses o por los meses que solicite el giro" sqref="I26 I43 F65 F71" xr:uid="{3FBDD227-AB53-4B82-8F92-B5CEF0D67C48}"/>
    <dataValidation allowBlank="1" showInputMessage="1" showErrorMessage="1" promptTitle="CONSUMO BASICO" prompt="Estos no podran exceder el rango establecido por la CRA en la Resolucion 750 de 2016" sqref="G26" xr:uid="{FCAAE7DE-80B7-434A-89B8-BFC8A5806691}"/>
  </dataValidations>
  <printOptions horizontalCentered="1"/>
  <pageMargins left="0.70866141732283472" right="0.70866141732283472" top="0.78740157480314965" bottom="0.78740157480314965" header="0.31496062992125984" footer="0.31496062992125984"/>
  <pageSetup paperSize="15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F91F7A5B36B045BF1CA6E91E2D202F" ma:contentTypeVersion="5" ma:contentTypeDescription="Crear nuevo documento." ma:contentTypeScope="" ma:versionID="5211495ece20d2de7a5b1af0ee3081f7">
  <xsd:schema xmlns:xsd="http://www.w3.org/2001/XMLSchema" xmlns:xs="http://www.w3.org/2001/XMLSchema" xmlns:p="http://schemas.microsoft.com/office/2006/metadata/properties" xmlns:ns1="http://schemas.microsoft.com/sharepoint/v3" xmlns:ns2="88577048-f00d-480e-b5cf-a47de895e93f" targetNamespace="http://schemas.microsoft.com/office/2006/metadata/properties" ma:root="true" ma:fieldsID="9f1e4be9ce8e77a000065238c7bd9b91" ns1:_="" ns2:_="">
    <xsd:import namespace="http://schemas.microsoft.com/sharepoint/v3"/>
    <xsd:import namespace="88577048-f00d-480e-b5cf-a47de895e93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rpeta" minOccurs="0"/>
                <xsd:element ref="ns2:Tipo_x0020_de_x0020_contenido" minOccurs="0"/>
                <xsd:element ref="ns2:Fecha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77048-f00d-480e-b5cf-a47de895e93f" elementFormDefault="qualified">
    <xsd:import namespace="http://schemas.microsoft.com/office/2006/documentManagement/types"/>
    <xsd:import namespace="http://schemas.microsoft.com/office/infopath/2007/PartnerControls"/>
    <xsd:element name="Carpeta" ma:index="10" nillable="true" ma:displayName="Carpeta" ma:internalName="Carpeta">
      <xsd:simpleType>
        <xsd:restriction base="dms:Text">
          <xsd:maxLength value="255"/>
        </xsd:restriction>
      </xsd:simpleType>
    </xsd:element>
    <xsd:element name="Tipo_x0020_de_x0020_contenido" ma:index="11" nillable="true" ma:displayName="Tipo de Documento" ma:default="Normas" ma:format="Dropdown" ma:internalName="Tipo_x0020_de_x0020_contenido">
      <xsd:simpleType>
        <xsd:restriction base="dms:Choice">
          <xsd:enumeration value="Otro"/>
          <xsd:enumeration value="Informes de Rendición de Cuentas del Acuerdo de Paz"/>
          <xsd:enumeration value="Acuerdos de Gestión"/>
          <xsd:enumeration value="Afrocaucana"/>
          <xsd:enumeration value="Agenda Regulatorio"/>
          <xsd:enumeration value="Alianza por Acueductos Resilientes"/>
          <xsd:enumeration value="Campaña Estado Simple, Colombia Ágil"/>
          <xsd:enumeration value="Casa Digna Vida Digna"/>
          <xsd:enumeration value="Control Inmediato de Legalidad"/>
          <xsd:enumeration value="Guías"/>
          <xsd:enumeration value="Guías de orientaciones del SGP-APSB"/>
          <xsd:enumeration value="Informes de empalme"/>
          <xsd:enumeration value="Normas"/>
          <xsd:enumeration value="Plan anual de vacantes"/>
          <xsd:enumeration value="Plan de Acción Institucional y Plan Anticorrupción para participación ciudadana"/>
          <xsd:enumeration value="Presentaciones"/>
          <xsd:enumeration value="TH"/>
          <xsd:enumeration value="Directivas"/>
        </xsd:restriction>
      </xsd:simpleType>
    </xsd:element>
    <xsd:element name="Fecha" ma:index="12" nillable="true" ma:displayName="Fecha" ma:format="DateOnly" ma:internalName="Fecha">
      <xsd:simpleType>
        <xsd:restriction base="dms:DateTime"/>
      </xsd:simpleType>
    </xsd:element>
    <xsd:element name="A_x00f1_o" ma:index="13" nillable="true" ma:displayName="Año" ma:default="2020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rpeta xmlns="88577048-f00d-480e-b5cf-a47de895e93f" xsi:nil="true"/>
    <PublishingExpirationDate xmlns="http://schemas.microsoft.com/sharepoint/v3" xsi:nil="true"/>
    <PublishingStartDate xmlns="http://schemas.microsoft.com/sharepoint/v3" xsi:nil="true"/>
    <Fecha xmlns="88577048-f00d-480e-b5cf-a47de895e93f" xsi:nil="true"/>
    <A_x00f1_o xmlns="88577048-f00d-480e-b5cf-a47de895e93f" xsi:nil="true"/>
    <Tipo_x0020_de_x0020_contenido xmlns="88577048-f00d-480e-b5cf-a47de895e93f">Otro</Tipo_x0020_de_x0020_contenido>
  </documentManagement>
</p:properties>
</file>

<file path=customXml/itemProps1.xml><?xml version="1.0" encoding="utf-8"?>
<ds:datastoreItem xmlns:ds="http://schemas.openxmlformats.org/officeDocument/2006/customXml" ds:itemID="{3974F3BE-FC5A-4576-9E5E-1658887EE7B3}"/>
</file>

<file path=customXml/itemProps2.xml><?xml version="1.0" encoding="utf-8"?>
<ds:datastoreItem xmlns:ds="http://schemas.openxmlformats.org/officeDocument/2006/customXml" ds:itemID="{0FA15911-FE11-43F4-B1E8-3C20D8D54714}"/>
</file>

<file path=customXml/itemProps3.xml><?xml version="1.0" encoding="utf-8"?>
<ds:datastoreItem xmlns:ds="http://schemas.openxmlformats.org/officeDocument/2006/customXml" ds:itemID="{82E8B990-0BA6-40F1-B7C7-C64147A16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ENERO</vt:lpstr>
      <vt:lpstr>Balance FEBRERO</vt:lpstr>
      <vt:lpstr>Balance MARZO</vt:lpstr>
      <vt:lpstr>'Balance ENERO'!Área_de_impresión</vt:lpstr>
      <vt:lpstr>'Balance FEBRERO'!Área_de_impresión</vt:lpstr>
      <vt:lpstr>'Balance MARZO'!Área_de_impresión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yrueda</dc:creator>
  <cp:keywords/>
  <dc:description/>
  <cp:lastModifiedBy>Oscar Javier</cp:lastModifiedBy>
  <cp:revision/>
  <dcterms:created xsi:type="dcterms:W3CDTF">2009-10-23T15:33:11Z</dcterms:created>
  <dcterms:modified xsi:type="dcterms:W3CDTF">2020-04-24T03:39:19Z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0x01010038F91F7A5B36B045BF1CA6E91E2D202F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Carpeta">
    <vt:lpwstr/>
  </property>
  <property fmtid="{D5CDD505-2E9C-101B-9397-08002B2CF9AE}" pid="6" name="Año">
    <vt:lpwstr>2020</vt:lpwstr>
  </property>
  <property fmtid="{D5CDD505-2E9C-101B-9397-08002B2CF9AE}" pid="7" name="Fecha">
    <vt:lpwstr/>
  </property>
  <property fmtid="{D5CDD505-2E9C-101B-9397-08002B2CF9AE}" pid="8" name="Tipo de contenido">
    <vt:lpwstr>Normas</vt:lpwstr>
  </property>
</Properties>
</file>