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codeName="ThisWorkbook" defaultThemeVersion="124226"/>
  <mc:AlternateContent xmlns:mc="http://schemas.openxmlformats.org/markup-compatibility/2006">
    <mc:Choice Requires="x15">
      <x15ac:absPath xmlns:x15ac="http://schemas.microsoft.com/office/spreadsheetml/2010/11/ac" url="C:\Users\sceron\Desktop\Documentación SGI\Mapas de riesgos y planes de mejoramiento vigentes\2019\i trimestre\Publicados con monitoreo primer trimestre\"/>
    </mc:Choice>
  </mc:AlternateContent>
  <xr:revisionPtr revIDLastSave="0" documentId="13_ncr:1_{B44E5FEE-F9C0-4999-A1C9-6BFBCFD5EC29}" xr6:coauthVersionLast="36" xr6:coauthVersionMax="36" xr10:uidLastSave="{00000000-0000-0000-0000-000000000000}"/>
  <bookViews>
    <workbookView xWindow="0" yWindow="180" windowWidth="19200" windowHeight="6915" activeTab="1" xr2:uid="{00000000-000D-0000-FFFF-FFFF00000000}"/>
  </bookViews>
  <sheets>
    <sheet name="Identificación de Riesgos" sheetId="1" r:id="rId1"/>
    <sheet name="Mapa de Riesgos Integrado" sheetId="2" r:id="rId2"/>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45" i="2" l="1"/>
  <c r="E704" i="2"/>
  <c r="F704" i="2" s="1"/>
  <c r="E672" i="2"/>
  <c r="E673" i="2" s="1"/>
  <c r="K802" i="2" s="1"/>
  <c r="L802" i="2" s="1"/>
  <c r="D816" i="2"/>
  <c r="F816" i="2" s="1"/>
  <c r="D815" i="2"/>
  <c r="F815" i="2" s="1"/>
  <c r="D814" i="2"/>
  <c r="F814" i="2" s="1"/>
  <c r="D813" i="2"/>
  <c r="F813" i="2" s="1"/>
  <c r="D827" i="2"/>
  <c r="F827" i="2" s="1"/>
  <c r="D826" i="2"/>
  <c r="F826" i="2" s="1"/>
  <c r="D825" i="2"/>
  <c r="F825" i="2" s="1"/>
  <c r="D824" i="2"/>
  <c r="G824" i="2" s="1"/>
  <c r="D838" i="2"/>
  <c r="F838" i="2" s="1"/>
  <c r="D837" i="2"/>
  <c r="F837" i="2" s="1"/>
  <c r="D836" i="2"/>
  <c r="F836" i="2" s="1"/>
  <c r="D835" i="2"/>
  <c r="F835" i="2" s="1"/>
  <c r="D849" i="2"/>
  <c r="F849" i="2" s="1"/>
  <c r="D848" i="2"/>
  <c r="F848" i="2" s="1"/>
  <c r="D847" i="2"/>
  <c r="D846" i="2"/>
  <c r="D860" i="2"/>
  <c r="F860" i="2" s="1"/>
  <c r="D859" i="2"/>
  <c r="F859" i="2" s="1"/>
  <c r="D858" i="2"/>
  <c r="F858" i="2" s="1"/>
  <c r="D857" i="2"/>
  <c r="F857" i="2" s="1"/>
  <c r="D871" i="2"/>
  <c r="F871" i="2" s="1"/>
  <c r="D870" i="2"/>
  <c r="F870" i="2" s="1"/>
  <c r="D869" i="2"/>
  <c r="F869" i="2" s="1"/>
  <c r="D868" i="2"/>
  <c r="F868" i="2" s="1"/>
  <c r="D882" i="2"/>
  <c r="F882" i="2" s="1"/>
  <c r="D881" i="2"/>
  <c r="F881" i="2" s="1"/>
  <c r="D880" i="2"/>
  <c r="D879" i="2"/>
  <c r="F879" i="2" s="1"/>
  <c r="D893" i="2"/>
  <c r="F893" i="2" s="1"/>
  <c r="D892" i="2"/>
  <c r="F892" i="2" s="1"/>
  <c r="D891" i="2"/>
  <c r="F891" i="2" s="1"/>
  <c r="D890" i="2"/>
  <c r="F890" i="2" s="1"/>
  <c r="D904" i="2"/>
  <c r="F904" i="2" s="1"/>
  <c r="D903" i="2"/>
  <c r="F903" i="2" s="1"/>
  <c r="D902" i="2"/>
  <c r="D901" i="2"/>
  <c r="F901" i="2" s="1"/>
  <c r="AP188" i="2"/>
  <c r="AK188" i="2"/>
  <c r="AF188" i="2"/>
  <c r="AA188" i="2"/>
  <c r="AP187" i="2"/>
  <c r="AK187" i="2"/>
  <c r="AF187" i="2"/>
  <c r="AA187" i="2"/>
  <c r="AP186" i="2"/>
  <c r="AK186" i="2"/>
  <c r="AF186" i="2"/>
  <c r="AA186" i="2"/>
  <c r="AP185" i="2"/>
  <c r="AK185" i="2"/>
  <c r="AF185" i="2"/>
  <c r="AA185" i="2"/>
  <c r="AP184" i="2"/>
  <c r="AK184" i="2"/>
  <c r="AF184" i="2"/>
  <c r="AA184" i="2"/>
  <c r="AP183" i="2"/>
  <c r="AK183" i="2"/>
  <c r="AF183" i="2"/>
  <c r="AA183" i="2"/>
  <c r="AP182" i="2"/>
  <c r="AO181" i="2" s="1"/>
  <c r="E904" i="2" s="1"/>
  <c r="AK182" i="2"/>
  <c r="AJ181" i="2" s="1"/>
  <c r="E903" i="2" s="1"/>
  <c r="G903" i="2" s="1"/>
  <c r="AF182" i="2"/>
  <c r="AE181" i="2" s="1"/>
  <c r="E902" i="2" s="1"/>
  <c r="G902" i="2" s="1"/>
  <c r="AA182" i="2"/>
  <c r="Z181" i="2" s="1"/>
  <c r="E901" i="2" s="1"/>
  <c r="G901" i="2" s="1"/>
  <c r="AP170" i="2"/>
  <c r="AK170" i="2"/>
  <c r="AF170" i="2"/>
  <c r="AA170" i="2"/>
  <c r="AP169" i="2"/>
  <c r="AK169" i="2"/>
  <c r="AF169" i="2"/>
  <c r="AA169" i="2"/>
  <c r="AP168" i="2"/>
  <c r="AK168" i="2"/>
  <c r="AF168" i="2"/>
  <c r="AA168" i="2"/>
  <c r="AP167" i="2"/>
  <c r="AK167" i="2"/>
  <c r="AF167" i="2"/>
  <c r="AA167" i="2"/>
  <c r="AP166" i="2"/>
  <c r="AK166" i="2"/>
  <c r="AF166" i="2"/>
  <c r="AA166" i="2"/>
  <c r="AP165" i="2"/>
  <c r="AK165" i="2"/>
  <c r="AF165" i="2"/>
  <c r="AA165" i="2"/>
  <c r="AP164" i="2"/>
  <c r="AK164" i="2"/>
  <c r="AF164" i="2"/>
  <c r="AA164" i="2"/>
  <c r="AP152" i="2"/>
  <c r="AK152" i="2"/>
  <c r="AF152" i="2"/>
  <c r="AA152" i="2"/>
  <c r="AP151" i="2"/>
  <c r="AK151" i="2"/>
  <c r="AF151" i="2"/>
  <c r="AA151" i="2"/>
  <c r="AP150" i="2"/>
  <c r="AK150" i="2"/>
  <c r="AF150" i="2"/>
  <c r="AA150" i="2"/>
  <c r="AP149" i="2"/>
  <c r="AK149" i="2"/>
  <c r="AF149" i="2"/>
  <c r="AA149" i="2"/>
  <c r="AP148" i="2"/>
  <c r="AK148" i="2"/>
  <c r="AF148" i="2"/>
  <c r="AA148" i="2"/>
  <c r="AP147" i="2"/>
  <c r="AK147" i="2"/>
  <c r="AF147" i="2"/>
  <c r="AA147" i="2"/>
  <c r="AP146" i="2"/>
  <c r="AO145" i="2" s="1"/>
  <c r="E882" i="2" s="1"/>
  <c r="AK146" i="2"/>
  <c r="AJ145" i="2" s="1"/>
  <c r="E881" i="2" s="1"/>
  <c r="G881" i="2" s="1"/>
  <c r="AF146" i="2"/>
  <c r="AA146" i="2"/>
  <c r="Z145" i="2" s="1"/>
  <c r="E879" i="2" s="1"/>
  <c r="G879" i="2" s="1"/>
  <c r="AP134" i="2"/>
  <c r="AK134" i="2"/>
  <c r="AF134" i="2"/>
  <c r="AA134" i="2"/>
  <c r="AP133" i="2"/>
  <c r="AK133" i="2"/>
  <c r="AF133" i="2"/>
  <c r="AA133" i="2"/>
  <c r="AP132" i="2"/>
  <c r="AK132" i="2"/>
  <c r="AF132" i="2"/>
  <c r="AA132" i="2"/>
  <c r="AP131" i="2"/>
  <c r="AK131" i="2"/>
  <c r="AF131" i="2"/>
  <c r="AA131" i="2"/>
  <c r="AP130" i="2"/>
  <c r="AK130" i="2"/>
  <c r="AF130" i="2"/>
  <c r="AA130" i="2"/>
  <c r="AP129" i="2"/>
  <c r="AK129" i="2"/>
  <c r="AF129" i="2"/>
  <c r="AA129" i="2"/>
  <c r="AP128" i="2"/>
  <c r="AK128" i="2"/>
  <c r="AF128" i="2"/>
  <c r="AA128" i="2"/>
  <c r="AP116" i="2"/>
  <c r="AK116" i="2"/>
  <c r="AF116" i="2"/>
  <c r="AA116" i="2"/>
  <c r="AP115" i="2"/>
  <c r="AK115" i="2"/>
  <c r="AF115" i="2"/>
  <c r="AA115" i="2"/>
  <c r="AP114" i="2"/>
  <c r="AK114" i="2"/>
  <c r="AF114" i="2"/>
  <c r="AA114" i="2"/>
  <c r="AP113" i="2"/>
  <c r="AK113" i="2"/>
  <c r="AF113" i="2"/>
  <c r="AA113" i="2"/>
  <c r="AP112" i="2"/>
  <c r="AK112" i="2"/>
  <c r="AF112" i="2"/>
  <c r="AA112" i="2"/>
  <c r="AP111" i="2"/>
  <c r="AK111" i="2"/>
  <c r="AF111" i="2"/>
  <c r="AA111" i="2"/>
  <c r="AP110" i="2"/>
  <c r="AO109" i="2" s="1"/>
  <c r="E860" i="2" s="1"/>
  <c r="G860" i="2" s="1"/>
  <c r="AK110" i="2"/>
  <c r="AJ109" i="2" s="1"/>
  <c r="E859" i="2" s="1"/>
  <c r="AF110" i="2"/>
  <c r="AE109" i="2" s="1"/>
  <c r="E858" i="2" s="1"/>
  <c r="AA110" i="2"/>
  <c r="Z109" i="2" s="1"/>
  <c r="E857" i="2" s="1"/>
  <c r="AP98" i="2"/>
  <c r="AK98" i="2"/>
  <c r="AF98" i="2"/>
  <c r="AA98" i="2"/>
  <c r="AP97" i="2"/>
  <c r="AK97" i="2"/>
  <c r="AF97" i="2"/>
  <c r="AA97" i="2"/>
  <c r="AP96" i="2"/>
  <c r="AK96" i="2"/>
  <c r="AF96" i="2"/>
  <c r="AA96" i="2"/>
  <c r="AP95" i="2"/>
  <c r="AK95" i="2"/>
  <c r="AF95" i="2"/>
  <c r="AA95" i="2"/>
  <c r="AP94" i="2"/>
  <c r="AK94" i="2"/>
  <c r="AF94" i="2"/>
  <c r="AA94" i="2"/>
  <c r="AP93" i="2"/>
  <c r="AK93" i="2"/>
  <c r="AF93" i="2"/>
  <c r="AA93" i="2"/>
  <c r="AP92" i="2"/>
  <c r="AK92" i="2"/>
  <c r="AF92" i="2"/>
  <c r="AA92" i="2"/>
  <c r="AP80" i="2"/>
  <c r="AK80" i="2"/>
  <c r="AF80" i="2"/>
  <c r="AA80" i="2"/>
  <c r="AP79" i="2"/>
  <c r="AK79" i="2"/>
  <c r="AF79" i="2"/>
  <c r="AA79" i="2"/>
  <c r="AP78" i="2"/>
  <c r="AK78" i="2"/>
  <c r="AF78" i="2"/>
  <c r="AA78" i="2"/>
  <c r="AP77" i="2"/>
  <c r="AK77" i="2"/>
  <c r="AF77" i="2"/>
  <c r="AA77" i="2"/>
  <c r="AP76" i="2"/>
  <c r="AK76" i="2"/>
  <c r="AF76" i="2"/>
  <c r="AA76" i="2"/>
  <c r="AP75" i="2"/>
  <c r="AK75" i="2"/>
  <c r="AF75" i="2"/>
  <c r="AA75" i="2"/>
  <c r="AP74" i="2"/>
  <c r="AO73" i="2" s="1"/>
  <c r="E838" i="2" s="1"/>
  <c r="AK74" i="2"/>
  <c r="AJ73" i="2" s="1"/>
  <c r="E837" i="2" s="1"/>
  <c r="AF74" i="2"/>
  <c r="AA74" i="2"/>
  <c r="Z73" i="2" s="1"/>
  <c r="E835" i="2" s="1"/>
  <c r="AP62" i="2"/>
  <c r="AK62" i="2"/>
  <c r="AF62" i="2"/>
  <c r="AA62" i="2"/>
  <c r="AP61" i="2"/>
  <c r="AK61" i="2"/>
  <c r="AF61" i="2"/>
  <c r="AA61" i="2"/>
  <c r="AP60" i="2"/>
  <c r="AK60" i="2"/>
  <c r="AF60" i="2"/>
  <c r="AA60" i="2"/>
  <c r="AP59" i="2"/>
  <c r="AK59" i="2"/>
  <c r="AF59" i="2"/>
  <c r="AA59" i="2"/>
  <c r="AP58" i="2"/>
  <c r="AK58" i="2"/>
  <c r="AF58" i="2"/>
  <c r="AA58" i="2"/>
  <c r="AP57" i="2"/>
  <c r="AK57" i="2"/>
  <c r="AF57" i="2"/>
  <c r="AA57" i="2"/>
  <c r="AP56" i="2"/>
  <c r="AK56" i="2"/>
  <c r="AF56" i="2"/>
  <c r="AA56" i="2"/>
  <c r="AP44" i="2"/>
  <c r="AK44" i="2"/>
  <c r="AF44" i="2"/>
  <c r="AA44" i="2"/>
  <c r="AP43" i="2"/>
  <c r="AK43" i="2"/>
  <c r="AF43" i="2"/>
  <c r="AA43" i="2"/>
  <c r="AP42" i="2"/>
  <c r="AK42" i="2"/>
  <c r="AF42" i="2"/>
  <c r="AA42" i="2"/>
  <c r="AP41" i="2"/>
  <c r="AK41" i="2"/>
  <c r="AF41" i="2"/>
  <c r="AA41" i="2"/>
  <c r="AP40" i="2"/>
  <c r="AK40" i="2"/>
  <c r="AF40" i="2"/>
  <c r="AA40" i="2"/>
  <c r="AP39" i="2"/>
  <c r="AK39" i="2"/>
  <c r="AF39" i="2"/>
  <c r="AA39" i="2"/>
  <c r="AP38" i="2"/>
  <c r="AO37" i="2" s="1"/>
  <c r="E816" i="2" s="1"/>
  <c r="AK38" i="2"/>
  <c r="AJ37" i="2" s="1"/>
  <c r="E815" i="2" s="1"/>
  <c r="AF38" i="2"/>
  <c r="AE37" i="2" s="1"/>
  <c r="E814" i="2" s="1"/>
  <c r="G814" i="2" s="1"/>
  <c r="AA38" i="2"/>
  <c r="D805" i="2"/>
  <c r="F805" i="2" s="1"/>
  <c r="D804" i="2"/>
  <c r="G804" i="2" s="1"/>
  <c r="D803" i="2"/>
  <c r="F803" i="2" s="1"/>
  <c r="D802" i="2"/>
  <c r="AE145" i="2"/>
  <c r="E880" i="2" s="1"/>
  <c r="G880" i="2" s="1"/>
  <c r="N753" i="2"/>
  <c r="N752" i="2"/>
  <c r="N751" i="2"/>
  <c r="N750" i="2"/>
  <c r="N749" i="2"/>
  <c r="N748" i="2"/>
  <c r="N747" i="2"/>
  <c r="N746" i="2"/>
  <c r="N745" i="2"/>
  <c r="N744" i="2"/>
  <c r="N743" i="2"/>
  <c r="M753" i="2"/>
  <c r="M752" i="2"/>
  <c r="M751" i="2"/>
  <c r="M750" i="2"/>
  <c r="M749" i="2"/>
  <c r="M748" i="2"/>
  <c r="M747" i="2"/>
  <c r="M746" i="2"/>
  <c r="M745" i="2"/>
  <c r="M744" i="2"/>
  <c r="M743" i="2"/>
  <c r="L753" i="2"/>
  <c r="L752" i="2"/>
  <c r="L751" i="2"/>
  <c r="L750" i="2"/>
  <c r="L749" i="2"/>
  <c r="L748" i="2"/>
  <c r="L747" i="2"/>
  <c r="L746" i="2"/>
  <c r="L745" i="2"/>
  <c r="L744" i="2"/>
  <c r="L743" i="2"/>
  <c r="K753" i="2"/>
  <c r="K752" i="2"/>
  <c r="K751" i="2"/>
  <c r="K750" i="2"/>
  <c r="K749" i="2"/>
  <c r="K748" i="2"/>
  <c r="K747" i="2"/>
  <c r="K746" i="2"/>
  <c r="K745" i="2"/>
  <c r="K744" i="2"/>
  <c r="K743" i="2"/>
  <c r="J753" i="2"/>
  <c r="J752" i="2"/>
  <c r="J751" i="2"/>
  <c r="J750" i="2"/>
  <c r="J749" i="2"/>
  <c r="J748" i="2"/>
  <c r="J747" i="2"/>
  <c r="J746" i="2"/>
  <c r="J745" i="2"/>
  <c r="J744" i="2"/>
  <c r="J743" i="2"/>
  <c r="I753" i="2"/>
  <c r="I752" i="2"/>
  <c r="I751" i="2"/>
  <c r="I750" i="2"/>
  <c r="I749" i="2"/>
  <c r="I748" i="2"/>
  <c r="I747" i="2"/>
  <c r="I746" i="2"/>
  <c r="I745" i="2"/>
  <c r="I744" i="2"/>
  <c r="I743" i="2"/>
  <c r="H753" i="2"/>
  <c r="H752" i="2"/>
  <c r="H751" i="2"/>
  <c r="H750" i="2"/>
  <c r="H749" i="2"/>
  <c r="H748" i="2"/>
  <c r="H747" i="2"/>
  <c r="H746" i="2"/>
  <c r="H745" i="2"/>
  <c r="H744" i="2"/>
  <c r="H743" i="2"/>
  <c r="G753" i="2"/>
  <c r="G752" i="2"/>
  <c r="G751" i="2"/>
  <c r="G750" i="2"/>
  <c r="G749" i="2"/>
  <c r="G748" i="2"/>
  <c r="G747" i="2"/>
  <c r="G746" i="2"/>
  <c r="G745" i="2"/>
  <c r="G744" i="2"/>
  <c r="G743" i="2"/>
  <c r="F753" i="2"/>
  <c r="F752" i="2"/>
  <c r="F751" i="2"/>
  <c r="F750" i="2"/>
  <c r="F749" i="2"/>
  <c r="F748" i="2"/>
  <c r="F747" i="2"/>
  <c r="F746" i="2"/>
  <c r="F745" i="2"/>
  <c r="F744" i="2"/>
  <c r="F743" i="2"/>
  <c r="E753" i="2"/>
  <c r="E752" i="2"/>
  <c r="E751" i="2"/>
  <c r="E750" i="2"/>
  <c r="E749" i="2"/>
  <c r="E748" i="2"/>
  <c r="E747" i="2"/>
  <c r="E746" i="2"/>
  <c r="E745" i="2"/>
  <c r="E744" i="2"/>
  <c r="E743" i="2"/>
  <c r="M742" i="2"/>
  <c r="M741" i="2"/>
  <c r="M740" i="2"/>
  <c r="M739" i="2"/>
  <c r="M738" i="2"/>
  <c r="L742" i="2"/>
  <c r="L741" i="2"/>
  <c r="L740" i="2"/>
  <c r="L739" i="2"/>
  <c r="L738" i="2"/>
  <c r="K742" i="2"/>
  <c r="K741" i="2"/>
  <c r="K740" i="2"/>
  <c r="K739" i="2"/>
  <c r="K738" i="2"/>
  <c r="J742" i="2"/>
  <c r="J741" i="2"/>
  <c r="J740" i="2"/>
  <c r="J739" i="2"/>
  <c r="J738" i="2"/>
  <c r="I742" i="2"/>
  <c r="I741" i="2"/>
  <c r="I740" i="2"/>
  <c r="I739" i="2"/>
  <c r="I738" i="2"/>
  <c r="H742" i="2"/>
  <c r="H741" i="2"/>
  <c r="H740" i="2"/>
  <c r="H739" i="2"/>
  <c r="H738" i="2"/>
  <c r="G742" i="2"/>
  <c r="G741" i="2"/>
  <c r="G740" i="2"/>
  <c r="G739" i="2"/>
  <c r="G738" i="2"/>
  <c r="F742" i="2"/>
  <c r="F741" i="2"/>
  <c r="F740" i="2"/>
  <c r="F739" i="2"/>
  <c r="F738" i="2"/>
  <c r="E742" i="2"/>
  <c r="E741" i="2"/>
  <c r="E740" i="2"/>
  <c r="E739" i="2"/>
  <c r="E738" i="2"/>
  <c r="N742" i="2"/>
  <c r="N741" i="2"/>
  <c r="N740" i="2"/>
  <c r="N739" i="2"/>
  <c r="N738" i="2"/>
  <c r="N737" i="2"/>
  <c r="N736" i="2"/>
  <c r="N735" i="2"/>
  <c r="N734" i="2"/>
  <c r="N733" i="2"/>
  <c r="N732" i="2"/>
  <c r="M737" i="2"/>
  <c r="M736" i="2"/>
  <c r="M735" i="2"/>
  <c r="M734" i="2"/>
  <c r="M733" i="2"/>
  <c r="M732" i="2"/>
  <c r="L737" i="2"/>
  <c r="L736" i="2"/>
  <c r="L735" i="2"/>
  <c r="L734" i="2"/>
  <c r="L733" i="2"/>
  <c r="L732" i="2"/>
  <c r="L731" i="2"/>
  <c r="L730" i="2"/>
  <c r="L729" i="2"/>
  <c r="L728" i="2"/>
  <c r="L727" i="2"/>
  <c r="L726" i="2"/>
  <c r="L725" i="2"/>
  <c r="L724" i="2"/>
  <c r="L723" i="2"/>
  <c r="L722" i="2"/>
  <c r="L721" i="2"/>
  <c r="L720" i="2"/>
  <c r="L719" i="2"/>
  <c r="L718" i="2"/>
  <c r="L717" i="2"/>
  <c r="L716" i="2"/>
  <c r="L715" i="2"/>
  <c r="L714" i="2"/>
  <c r="K737" i="2"/>
  <c r="K736" i="2"/>
  <c r="K735" i="2"/>
  <c r="K734" i="2"/>
  <c r="K733" i="2"/>
  <c r="K732" i="2"/>
  <c r="J737" i="2"/>
  <c r="J736" i="2"/>
  <c r="J735" i="2"/>
  <c r="J734" i="2"/>
  <c r="J733" i="2"/>
  <c r="J732" i="2"/>
  <c r="I737" i="2"/>
  <c r="I736" i="2"/>
  <c r="I735" i="2"/>
  <c r="I734" i="2"/>
  <c r="I733" i="2"/>
  <c r="I732" i="2"/>
  <c r="H737" i="2"/>
  <c r="H736" i="2"/>
  <c r="H735" i="2"/>
  <c r="H734" i="2"/>
  <c r="H733" i="2"/>
  <c r="H732" i="2"/>
  <c r="G737" i="2"/>
  <c r="G736" i="2"/>
  <c r="G735" i="2"/>
  <c r="G734" i="2"/>
  <c r="G733" i="2"/>
  <c r="G732" i="2"/>
  <c r="F737" i="2"/>
  <c r="F736" i="2"/>
  <c r="F735" i="2"/>
  <c r="F734" i="2"/>
  <c r="F733" i="2"/>
  <c r="F732" i="2"/>
  <c r="E737" i="2"/>
  <c r="E736" i="2"/>
  <c r="E735" i="2"/>
  <c r="E734" i="2"/>
  <c r="E733" i="2"/>
  <c r="E732" i="2"/>
  <c r="N731" i="2"/>
  <c r="N730" i="2"/>
  <c r="N729" i="2"/>
  <c r="N728" i="2"/>
  <c r="N727" i="2"/>
  <c r="N726" i="2"/>
  <c r="M731" i="2"/>
  <c r="M730" i="2"/>
  <c r="M729" i="2"/>
  <c r="M728" i="2"/>
  <c r="M727" i="2"/>
  <c r="M726" i="2"/>
  <c r="K731" i="2"/>
  <c r="K730" i="2"/>
  <c r="K729" i="2"/>
  <c r="K728" i="2"/>
  <c r="K727" i="2"/>
  <c r="K726" i="2"/>
  <c r="J731" i="2"/>
  <c r="J730" i="2"/>
  <c r="J729" i="2"/>
  <c r="J728" i="2"/>
  <c r="J727" i="2"/>
  <c r="J726" i="2"/>
  <c r="I731" i="2"/>
  <c r="I730" i="2"/>
  <c r="I729" i="2"/>
  <c r="I728" i="2"/>
  <c r="I727" i="2"/>
  <c r="I726" i="2"/>
  <c r="H731" i="2"/>
  <c r="H730" i="2"/>
  <c r="H729" i="2"/>
  <c r="H728" i="2"/>
  <c r="H727" i="2"/>
  <c r="H726" i="2"/>
  <c r="G731" i="2"/>
  <c r="G730" i="2"/>
  <c r="G729" i="2"/>
  <c r="G728" i="2"/>
  <c r="G727" i="2"/>
  <c r="G726" i="2"/>
  <c r="F731" i="2"/>
  <c r="F730" i="2"/>
  <c r="F729" i="2"/>
  <c r="F728" i="2"/>
  <c r="F727" i="2"/>
  <c r="F726" i="2"/>
  <c r="E731" i="2"/>
  <c r="E730" i="2"/>
  <c r="E729" i="2"/>
  <c r="E728" i="2"/>
  <c r="E727" i="2"/>
  <c r="E726" i="2"/>
  <c r="N725" i="2"/>
  <c r="N724" i="2"/>
  <c r="N723" i="2"/>
  <c r="N722" i="2"/>
  <c r="N721" i="2"/>
  <c r="N720" i="2"/>
  <c r="M725" i="2"/>
  <c r="M724" i="2"/>
  <c r="M723" i="2"/>
  <c r="M722" i="2"/>
  <c r="M721" i="2"/>
  <c r="M720" i="2"/>
  <c r="K725" i="2"/>
  <c r="K724" i="2"/>
  <c r="K723" i="2"/>
  <c r="K722" i="2"/>
  <c r="K721" i="2"/>
  <c r="K720" i="2"/>
  <c r="J725" i="2"/>
  <c r="J724" i="2"/>
  <c r="J723" i="2"/>
  <c r="J722" i="2"/>
  <c r="J721" i="2"/>
  <c r="J720" i="2"/>
  <c r="I725" i="2"/>
  <c r="I724" i="2"/>
  <c r="I723" i="2"/>
  <c r="I722" i="2"/>
  <c r="I721" i="2"/>
  <c r="I720" i="2"/>
  <c r="H725" i="2"/>
  <c r="H724" i="2"/>
  <c r="H723" i="2"/>
  <c r="H722" i="2"/>
  <c r="H721" i="2"/>
  <c r="H720" i="2"/>
  <c r="G725" i="2"/>
  <c r="G724" i="2"/>
  <c r="G723" i="2"/>
  <c r="G722" i="2"/>
  <c r="G721" i="2"/>
  <c r="G720" i="2"/>
  <c r="F725" i="2"/>
  <c r="F724" i="2"/>
  <c r="F723" i="2"/>
  <c r="F722" i="2"/>
  <c r="F721" i="2"/>
  <c r="F720" i="2"/>
  <c r="N719" i="2"/>
  <c r="N718" i="2"/>
  <c r="N717" i="2"/>
  <c r="N716" i="2"/>
  <c r="N715" i="2"/>
  <c r="N714" i="2"/>
  <c r="M719" i="2"/>
  <c r="M718" i="2"/>
  <c r="M717" i="2"/>
  <c r="M716" i="2"/>
  <c r="M715" i="2"/>
  <c r="M714" i="2"/>
  <c r="K719" i="2"/>
  <c r="K718" i="2"/>
  <c r="K717" i="2"/>
  <c r="K716" i="2"/>
  <c r="K715" i="2"/>
  <c r="K714" i="2"/>
  <c r="J719" i="2"/>
  <c r="J718" i="2"/>
  <c r="J717" i="2"/>
  <c r="J716" i="2"/>
  <c r="J715" i="2"/>
  <c r="J714" i="2"/>
  <c r="I719" i="2"/>
  <c r="I718" i="2"/>
  <c r="I717" i="2"/>
  <c r="I716" i="2"/>
  <c r="I715" i="2"/>
  <c r="I714" i="2"/>
  <c r="H719" i="2"/>
  <c r="H718" i="2"/>
  <c r="H717" i="2"/>
  <c r="H716" i="2"/>
  <c r="H715" i="2"/>
  <c r="H714" i="2"/>
  <c r="G719" i="2"/>
  <c r="G718" i="2"/>
  <c r="G717" i="2"/>
  <c r="G716" i="2"/>
  <c r="G715" i="2"/>
  <c r="G714" i="2"/>
  <c r="F719" i="2"/>
  <c r="F718" i="2"/>
  <c r="F717" i="2"/>
  <c r="F716" i="2"/>
  <c r="F715" i="2"/>
  <c r="F714" i="2"/>
  <c r="E725" i="2"/>
  <c r="E724" i="2"/>
  <c r="E723" i="2"/>
  <c r="E722" i="2"/>
  <c r="E721" i="2"/>
  <c r="E720" i="2"/>
  <c r="E719" i="2"/>
  <c r="E718" i="2"/>
  <c r="E717" i="2"/>
  <c r="E716" i="2"/>
  <c r="E715" i="2"/>
  <c r="E714" i="2"/>
  <c r="N713" i="2"/>
  <c r="N712" i="2"/>
  <c r="N711" i="2"/>
  <c r="N710" i="2"/>
  <c r="N709" i="2"/>
  <c r="N708" i="2"/>
  <c r="M713" i="2"/>
  <c r="M712" i="2"/>
  <c r="M711" i="2"/>
  <c r="M710" i="2"/>
  <c r="M709" i="2"/>
  <c r="M708" i="2"/>
  <c r="L713" i="2"/>
  <c r="L712" i="2"/>
  <c r="L711" i="2"/>
  <c r="L710" i="2"/>
  <c r="L709" i="2"/>
  <c r="L708" i="2"/>
  <c r="K713" i="2"/>
  <c r="K712" i="2"/>
  <c r="K711" i="2"/>
  <c r="K710" i="2"/>
  <c r="K709" i="2"/>
  <c r="K708" i="2"/>
  <c r="E710" i="2"/>
  <c r="F710" i="2"/>
  <c r="G710" i="2"/>
  <c r="H710" i="2"/>
  <c r="I710" i="2"/>
  <c r="J710" i="2"/>
  <c r="J713" i="2"/>
  <c r="J712" i="2"/>
  <c r="J711" i="2"/>
  <c r="J709" i="2"/>
  <c r="J708" i="2"/>
  <c r="I713" i="2"/>
  <c r="I712" i="2"/>
  <c r="I711" i="2"/>
  <c r="I709" i="2"/>
  <c r="I708" i="2"/>
  <c r="H713" i="2"/>
  <c r="H712" i="2"/>
  <c r="H711" i="2"/>
  <c r="H709" i="2"/>
  <c r="H708" i="2"/>
  <c r="G713" i="2"/>
  <c r="G712" i="2"/>
  <c r="G711" i="2"/>
  <c r="G709" i="2"/>
  <c r="G708" i="2"/>
  <c r="F713" i="2"/>
  <c r="F712" i="2"/>
  <c r="F711" i="2"/>
  <c r="F709" i="2"/>
  <c r="F708" i="2"/>
  <c r="E713" i="2"/>
  <c r="E712" i="2"/>
  <c r="E711" i="2"/>
  <c r="E709" i="2"/>
  <c r="E708" i="2"/>
  <c r="AP26" i="2"/>
  <c r="AP25" i="2"/>
  <c r="AP24" i="2"/>
  <c r="AP23" i="2"/>
  <c r="AP22" i="2"/>
  <c r="AP21" i="2"/>
  <c r="AP20" i="2"/>
  <c r="AK26" i="2"/>
  <c r="AK25" i="2"/>
  <c r="AK24" i="2"/>
  <c r="AK23" i="2"/>
  <c r="AK22" i="2"/>
  <c r="AK21" i="2"/>
  <c r="AK20" i="2"/>
  <c r="AF26" i="2"/>
  <c r="AF25" i="2"/>
  <c r="AF24" i="2"/>
  <c r="AF23" i="2"/>
  <c r="AF22" i="2"/>
  <c r="AF21" i="2"/>
  <c r="AF20" i="2"/>
  <c r="AA26" i="2"/>
  <c r="AA25" i="2"/>
  <c r="AA24" i="2"/>
  <c r="AA23" i="2"/>
  <c r="AA22" i="2"/>
  <c r="AA21" i="2"/>
  <c r="AA20" i="2"/>
  <c r="F672" i="2"/>
  <c r="F673" i="2" s="1"/>
  <c r="K813" i="2" s="1"/>
  <c r="L813" i="2" s="1"/>
  <c r="G672" i="2"/>
  <c r="G673" i="2" s="1"/>
  <c r="K824" i="2" s="1"/>
  <c r="L824" i="2" s="1"/>
  <c r="H672" i="2"/>
  <c r="H673" i="2" s="1"/>
  <c r="K835" i="2" s="1"/>
  <c r="L835" i="2" s="1"/>
  <c r="I672" i="2"/>
  <c r="I673" i="2" s="1"/>
  <c r="K846" i="2" s="1"/>
  <c r="L846" i="2" s="1"/>
  <c r="J672" i="2"/>
  <c r="J673" i="2" s="1"/>
  <c r="K857" i="2" s="1"/>
  <c r="L857" i="2" s="1"/>
  <c r="K672" i="2"/>
  <c r="K673" i="2" s="1"/>
  <c r="K868" i="2" s="1"/>
  <c r="L868" i="2" s="1"/>
  <c r="L672" i="2"/>
  <c r="M672" i="2"/>
  <c r="M673" i="2" s="1"/>
  <c r="K890" i="2" s="1"/>
  <c r="L890" i="2" s="1"/>
  <c r="N672" i="2"/>
  <c r="F847" i="2"/>
  <c r="F880" i="2"/>
  <c r="F902" i="2"/>
  <c r="L673" i="2"/>
  <c r="K879" i="2" s="1"/>
  <c r="L879" i="2" s="1"/>
  <c r="N660" i="2"/>
  <c r="N661" i="2" s="1"/>
  <c r="I901" i="2" s="1"/>
  <c r="N659" i="2"/>
  <c r="N658" i="2"/>
  <c r="N663" i="2" s="1"/>
  <c r="O171" i="2" s="1"/>
  <c r="M660" i="2"/>
  <c r="M659" i="2"/>
  <c r="M658" i="2"/>
  <c r="M683" i="2" s="1"/>
  <c r="L660" i="2"/>
  <c r="L661" i="2" s="1"/>
  <c r="L755" i="2" s="1"/>
  <c r="L659" i="2"/>
  <c r="L658" i="2"/>
  <c r="L663" i="2" s="1"/>
  <c r="O135" i="2" s="1"/>
  <c r="K660" i="2"/>
  <c r="K661" i="2" s="1"/>
  <c r="K659" i="2"/>
  <c r="K658" i="2"/>
  <c r="K695" i="2" s="1"/>
  <c r="K701" i="2" s="1"/>
  <c r="K702" i="2" s="1"/>
  <c r="AT117" i="2" s="1"/>
  <c r="AU117" i="2" s="1"/>
  <c r="J660" i="2"/>
  <c r="J661" i="2" s="1"/>
  <c r="J659" i="2"/>
  <c r="J658" i="2"/>
  <c r="J687" i="2" s="1"/>
  <c r="U99" i="2" s="1"/>
  <c r="I660" i="2"/>
  <c r="I661" i="2" s="1"/>
  <c r="I659" i="2"/>
  <c r="I658" i="2"/>
  <c r="I674" i="2" s="1"/>
  <c r="R81" i="2" s="1"/>
  <c r="H660" i="2"/>
  <c r="H661" i="2" s="1"/>
  <c r="H659" i="2"/>
  <c r="H658" i="2"/>
  <c r="H687" i="2" s="1"/>
  <c r="U63" i="2" s="1"/>
  <c r="G660" i="2"/>
  <c r="G661" i="2" s="1"/>
  <c r="G755" i="2" s="1"/>
  <c r="G659" i="2"/>
  <c r="G658" i="2"/>
  <c r="G674" i="2" s="1"/>
  <c r="R45" i="2" s="1"/>
  <c r="F660" i="2"/>
  <c r="F661" i="2" s="1"/>
  <c r="I813" i="2" s="1"/>
  <c r="F659" i="2"/>
  <c r="F658" i="2"/>
  <c r="F702" i="2" s="1"/>
  <c r="AT27" i="2" s="1"/>
  <c r="AU27" i="2" s="1"/>
  <c r="E660" i="2"/>
  <c r="E661" i="2" s="1"/>
  <c r="E659" i="2"/>
  <c r="E658" i="2"/>
  <c r="E703" i="2" s="1"/>
  <c r="AZ9" i="2" s="1"/>
  <c r="K171" i="2"/>
  <c r="J171" i="2"/>
  <c r="I171" i="2"/>
  <c r="K153" i="2"/>
  <c r="J153" i="2"/>
  <c r="I153" i="2"/>
  <c r="K135" i="2"/>
  <c r="J135" i="2"/>
  <c r="I135" i="2"/>
  <c r="K117" i="2"/>
  <c r="J117" i="2"/>
  <c r="I117" i="2"/>
  <c r="K99" i="2"/>
  <c r="J99" i="2"/>
  <c r="I99" i="2"/>
  <c r="K81" i="2"/>
  <c r="J81" i="2"/>
  <c r="I81" i="2"/>
  <c r="K63" i="2"/>
  <c r="J63" i="2"/>
  <c r="I63" i="2"/>
  <c r="K45" i="2"/>
  <c r="I45" i="2"/>
  <c r="K27" i="2"/>
  <c r="J27" i="2"/>
  <c r="I27" i="2"/>
  <c r="K9" i="2"/>
  <c r="G171" i="2"/>
  <c r="G153" i="2"/>
  <c r="G135" i="2"/>
  <c r="G117" i="2"/>
  <c r="G99" i="2"/>
  <c r="G81" i="2"/>
  <c r="G63" i="2"/>
  <c r="G45" i="2"/>
  <c r="G27" i="2"/>
  <c r="J9" i="2"/>
  <c r="I9" i="2"/>
  <c r="G9" i="2"/>
  <c r="F7" i="1"/>
  <c r="C6" i="1"/>
  <c r="H63" i="2" s="1"/>
  <c r="M661" i="2"/>
  <c r="M662" i="2" s="1"/>
  <c r="J890" i="2" s="1"/>
  <c r="L692" i="2"/>
  <c r="L700" i="2" s="1"/>
  <c r="AR135" i="2" s="1"/>
  <c r="F662" i="2"/>
  <c r="J813" i="2" s="1"/>
  <c r="K690" i="2" l="1"/>
  <c r="K698" i="2" s="1"/>
  <c r="V117" i="2" s="1"/>
  <c r="N695" i="2"/>
  <c r="N701" i="2" s="1"/>
  <c r="N702" i="2" s="1"/>
  <c r="AT171" i="2" s="1"/>
  <c r="AU171" i="2" s="1"/>
  <c r="H674" i="2"/>
  <c r="R63" i="2" s="1"/>
  <c r="Z55" i="2"/>
  <c r="E824" i="2" s="1"/>
  <c r="Z91" i="2"/>
  <c r="E846" i="2" s="1"/>
  <c r="Z163" i="2"/>
  <c r="E890" i="2" s="1"/>
  <c r="G890" i="2" s="1"/>
  <c r="G894" i="2" s="1"/>
  <c r="G895" i="2" s="1"/>
  <c r="G896" i="2" s="1"/>
  <c r="L893" i="2" s="1"/>
  <c r="K893" i="2" s="1"/>
  <c r="M678" i="2" s="1"/>
  <c r="M680" i="2" s="1"/>
  <c r="AE55" i="2"/>
  <c r="E825" i="2" s="1"/>
  <c r="G825" i="2" s="1"/>
  <c r="AE91" i="2"/>
  <c r="E847" i="2" s="1"/>
  <c r="G847" i="2" s="1"/>
  <c r="AE163" i="2"/>
  <c r="E891" i="2" s="1"/>
  <c r="G891" i="2" s="1"/>
  <c r="AJ91" i="2"/>
  <c r="E848" i="2" s="1"/>
  <c r="G848" i="2" s="1"/>
  <c r="AJ163" i="2"/>
  <c r="E892" i="2" s="1"/>
  <c r="G892" i="2" s="1"/>
  <c r="AO55" i="2"/>
  <c r="E827" i="2" s="1"/>
  <c r="AO91" i="2"/>
  <c r="E849" i="2" s="1"/>
  <c r="AO127" i="2"/>
  <c r="E871" i="2" s="1"/>
  <c r="G871" i="2" s="1"/>
  <c r="AO163" i="2"/>
  <c r="E893" i="2" s="1"/>
  <c r="G893" i="2" s="1"/>
  <c r="L662" i="2"/>
  <c r="L675" i="2" s="1"/>
  <c r="L676" i="2" s="1"/>
  <c r="Z37" i="2"/>
  <c r="E813" i="2" s="1"/>
  <c r="G904" i="2"/>
  <c r="E695" i="2"/>
  <c r="M687" i="2"/>
  <c r="U153" i="2" s="1"/>
  <c r="K679" i="2"/>
  <c r="K687" i="2"/>
  <c r="U117" i="2" s="1"/>
  <c r="K677" i="2"/>
  <c r="K674" i="2"/>
  <c r="R117" i="2" s="1"/>
  <c r="L683" i="2"/>
  <c r="G683" i="2"/>
  <c r="G677" i="2"/>
  <c r="G837" i="2"/>
  <c r="G859" i="2"/>
  <c r="AJ55" i="2"/>
  <c r="E826" i="2" s="1"/>
  <c r="G826" i="2" s="1"/>
  <c r="G858" i="2"/>
  <c r="N690" i="2"/>
  <c r="N698" i="2" s="1"/>
  <c r="V171" i="2" s="1"/>
  <c r="N687" i="2"/>
  <c r="U171" i="2" s="1"/>
  <c r="N683" i="2"/>
  <c r="Z19" i="2"/>
  <c r="E802" i="2" s="1"/>
  <c r="E805" i="2"/>
  <c r="G805" i="2" s="1"/>
  <c r="L690" i="2"/>
  <c r="L698" i="2" s="1"/>
  <c r="V135" i="2" s="1"/>
  <c r="F755" i="2"/>
  <c r="L695" i="2"/>
  <c r="L701" i="2" s="1"/>
  <c r="AS135" i="2" s="1"/>
  <c r="H663" i="2"/>
  <c r="O63" i="2" s="1"/>
  <c r="G816" i="2"/>
  <c r="G827" i="2"/>
  <c r="G849" i="2"/>
  <c r="AE73" i="2"/>
  <c r="E836" i="2" s="1"/>
  <c r="G836" i="2" s="1"/>
  <c r="H679" i="2"/>
  <c r="N662" i="2"/>
  <c r="J901" i="2" s="1"/>
  <c r="L687" i="2"/>
  <c r="U135" i="2" s="1"/>
  <c r="G835" i="2"/>
  <c r="H99" i="2"/>
  <c r="H117" i="2"/>
  <c r="I857" i="2"/>
  <c r="J755" i="2"/>
  <c r="F872" i="2"/>
  <c r="F873" i="2" s="1"/>
  <c r="G813" i="2"/>
  <c r="I679" i="2"/>
  <c r="M692" i="2"/>
  <c r="M700" i="2" s="1"/>
  <c r="AR153" i="2" s="1"/>
  <c r="H683" i="2"/>
  <c r="M690" i="2"/>
  <c r="M698" i="2" s="1"/>
  <c r="V153" i="2" s="1"/>
  <c r="L674" i="2"/>
  <c r="R135" i="2" s="1"/>
  <c r="H690" i="2"/>
  <c r="H698" i="2" s="1"/>
  <c r="V63" i="2" s="1"/>
  <c r="I690" i="2"/>
  <c r="I698" i="2" s="1"/>
  <c r="V81" i="2" s="1"/>
  <c r="H692" i="2"/>
  <c r="H700" i="2" s="1"/>
  <c r="AR63" i="2" s="1"/>
  <c r="Z127" i="2"/>
  <c r="E868" i="2" s="1"/>
  <c r="G868" i="2" s="1"/>
  <c r="E702" i="2"/>
  <c r="AT9" i="2" s="1"/>
  <c r="AU9" i="2" s="1"/>
  <c r="L679" i="2"/>
  <c r="I683" i="2"/>
  <c r="H677" i="2"/>
  <c r="F675" i="2"/>
  <c r="F676" i="2" s="1"/>
  <c r="F677" i="2" s="1"/>
  <c r="F698" i="2" s="1"/>
  <c r="V27" i="2" s="1"/>
  <c r="K663" i="2"/>
  <c r="O117" i="2" s="1"/>
  <c r="K692" i="2"/>
  <c r="K700" i="2" s="1"/>
  <c r="AR117" i="2" s="1"/>
  <c r="M679" i="2"/>
  <c r="K665" i="2"/>
  <c r="AQ117" i="2" s="1"/>
  <c r="AJ127" i="2"/>
  <c r="E870" i="2" s="1"/>
  <c r="G870" i="2" s="1"/>
  <c r="I802" i="2"/>
  <c r="E662" i="2"/>
  <c r="E755" i="2"/>
  <c r="I755" i="2"/>
  <c r="I662" i="2"/>
  <c r="J846" i="2" s="1"/>
  <c r="I846" i="2"/>
  <c r="G905" i="2"/>
  <c r="G906" i="2" s="1"/>
  <c r="H45" i="2"/>
  <c r="H9" i="2"/>
  <c r="N692" i="2"/>
  <c r="N700" i="2" s="1"/>
  <c r="AR171" i="2" s="1"/>
  <c r="N755" i="2"/>
  <c r="N677" i="2"/>
  <c r="M674" i="2"/>
  <c r="R153" i="2" s="1"/>
  <c r="I695" i="2"/>
  <c r="I701" i="2" s="1"/>
  <c r="H135" i="2"/>
  <c r="N665" i="2"/>
  <c r="AQ171" i="2" s="1"/>
  <c r="AE19" i="2"/>
  <c r="E803" i="2" s="1"/>
  <c r="G803" i="2" s="1"/>
  <c r="G857" i="2"/>
  <c r="G861" i="2" s="1"/>
  <c r="G862" i="2" s="1"/>
  <c r="G863" i="2" s="1"/>
  <c r="L860" i="2" s="1"/>
  <c r="K860" i="2" s="1"/>
  <c r="J678" i="2" s="1"/>
  <c r="J680" i="2" s="1"/>
  <c r="K685" i="2"/>
  <c r="K686" i="2" s="1"/>
  <c r="K756" i="2" s="1"/>
  <c r="M685" i="2"/>
  <c r="M686" i="2" s="1"/>
  <c r="K891" i="2" s="1"/>
  <c r="L891" i="2" s="1"/>
  <c r="F839" i="2"/>
  <c r="F840" i="2" s="1"/>
  <c r="F883" i="2"/>
  <c r="F884" i="2" s="1"/>
  <c r="G882" i="2"/>
  <c r="G883" i="2" s="1"/>
  <c r="G884" i="2" s="1"/>
  <c r="G885" i="2" s="1"/>
  <c r="L882" i="2" s="1"/>
  <c r="K882" i="2" s="1"/>
  <c r="L678" i="2" s="1"/>
  <c r="L680" i="2" s="1"/>
  <c r="M695" i="2"/>
  <c r="M701" i="2" s="1"/>
  <c r="M702" i="2" s="1"/>
  <c r="AT153" i="2" s="1"/>
  <c r="AU153" i="2" s="1"/>
  <c r="G679" i="2"/>
  <c r="K683" i="2"/>
  <c r="J662" i="2"/>
  <c r="N674" i="2"/>
  <c r="R171" i="2" s="1"/>
  <c r="N679" i="2"/>
  <c r="H81" i="2"/>
  <c r="E685" i="2"/>
  <c r="E686" i="2" s="1"/>
  <c r="K803" i="2" s="1"/>
  <c r="L803" i="2" s="1"/>
  <c r="F685" i="2"/>
  <c r="F686" i="2" s="1"/>
  <c r="F756" i="2" s="1"/>
  <c r="H685" i="2"/>
  <c r="H686" i="2" s="1"/>
  <c r="K836" i="2" s="1"/>
  <c r="L836" i="2" s="1"/>
  <c r="I685" i="2"/>
  <c r="I686" i="2" s="1"/>
  <c r="J685" i="2"/>
  <c r="J686" i="2" s="1"/>
  <c r="K858" i="2" s="1"/>
  <c r="L858" i="2" s="1"/>
  <c r="AE127" i="2"/>
  <c r="E869" i="2" s="1"/>
  <c r="G869" i="2" s="1"/>
  <c r="AS171" i="2"/>
  <c r="G685" i="2"/>
  <c r="G686" i="2" s="1"/>
  <c r="BB27" i="2"/>
  <c r="G704" i="2"/>
  <c r="H704" i="2" s="1"/>
  <c r="I824" i="2"/>
  <c r="G663" i="2"/>
  <c r="O45" i="2" s="1"/>
  <c r="G662" i="2"/>
  <c r="I879" i="2"/>
  <c r="N673" i="2"/>
  <c r="K901" i="2" s="1"/>
  <c r="L901" i="2" s="1"/>
  <c r="K755" i="2"/>
  <c r="I868" i="2"/>
  <c r="K662" i="2"/>
  <c r="J868" i="2" s="1"/>
  <c r="F874" i="2" s="1"/>
  <c r="J871" i="2" s="1"/>
  <c r="I871" i="2" s="1"/>
  <c r="K664" i="2" s="1"/>
  <c r="E687" i="2"/>
  <c r="U9" i="2" s="1"/>
  <c r="E663" i="2"/>
  <c r="O9" i="2" s="1"/>
  <c r="E674" i="2"/>
  <c r="R9" i="2" s="1"/>
  <c r="F690" i="2"/>
  <c r="F674" i="2"/>
  <c r="R27" i="2" s="1"/>
  <c r="F687" i="2"/>
  <c r="U27" i="2" s="1"/>
  <c r="F692" i="2"/>
  <c r="F695" i="2"/>
  <c r="F703" i="2"/>
  <c r="AZ27" i="2" s="1"/>
  <c r="F663" i="2"/>
  <c r="O27" i="2" s="1"/>
  <c r="H662" i="2"/>
  <c r="I835" i="2"/>
  <c r="H755" i="2"/>
  <c r="J665" i="2"/>
  <c r="AQ99" i="2" s="1"/>
  <c r="J695" i="2"/>
  <c r="J701" i="2" s="1"/>
  <c r="AS99" i="2" s="1"/>
  <c r="J690" i="2"/>
  <c r="J698" i="2" s="1"/>
  <c r="V99" i="2" s="1"/>
  <c r="J692" i="2"/>
  <c r="J700" i="2" s="1"/>
  <c r="AR99" i="2" s="1"/>
  <c r="J674" i="2"/>
  <c r="R99" i="2" s="1"/>
  <c r="J663" i="2"/>
  <c r="O99" i="2" s="1"/>
  <c r="J677" i="2"/>
  <c r="J679" i="2"/>
  <c r="J683" i="2"/>
  <c r="E690" i="2"/>
  <c r="E692" i="2"/>
  <c r="F905" i="2"/>
  <c r="F906" i="2" s="1"/>
  <c r="F861" i="2"/>
  <c r="F862" i="2" s="1"/>
  <c r="F802" i="2"/>
  <c r="G802" i="2"/>
  <c r="I890" i="2"/>
  <c r="M755" i="2"/>
  <c r="I665" i="2"/>
  <c r="AQ81" i="2" s="1"/>
  <c r="I692" i="2"/>
  <c r="I700" i="2" s="1"/>
  <c r="AR81" i="2" s="1"/>
  <c r="I663" i="2"/>
  <c r="O81" i="2" s="1"/>
  <c r="M665" i="2"/>
  <c r="AQ153" i="2" s="1"/>
  <c r="M677" i="2"/>
  <c r="M675" i="2"/>
  <c r="M676" i="2" s="1"/>
  <c r="I677" i="2"/>
  <c r="M663" i="2"/>
  <c r="O153" i="2" s="1"/>
  <c r="I687" i="2"/>
  <c r="U81" i="2" s="1"/>
  <c r="L665" i="2"/>
  <c r="AQ135" i="2" s="1"/>
  <c r="L677" i="2"/>
  <c r="F894" i="2"/>
  <c r="F895" i="2" s="1"/>
  <c r="G846" i="2"/>
  <c r="F846" i="2"/>
  <c r="F850" i="2" s="1"/>
  <c r="F851" i="2" s="1"/>
  <c r="G838" i="2"/>
  <c r="G815" i="2"/>
  <c r="H153" i="2"/>
  <c r="H27" i="2"/>
  <c r="H171" i="2"/>
  <c r="H665" i="2"/>
  <c r="AQ63" i="2" s="1"/>
  <c r="H695" i="2"/>
  <c r="H701" i="2" s="1"/>
  <c r="H702" i="2" s="1"/>
  <c r="AT63" i="2" s="1"/>
  <c r="AU63" i="2" s="1"/>
  <c r="AJ19" i="2"/>
  <c r="E804" i="2" s="1"/>
  <c r="F804" i="2" s="1"/>
  <c r="L685" i="2"/>
  <c r="L686" i="2" s="1"/>
  <c r="N685" i="2"/>
  <c r="N686" i="2" s="1"/>
  <c r="F824" i="2"/>
  <c r="F828" i="2" s="1"/>
  <c r="F829" i="2" s="1"/>
  <c r="F817" i="2"/>
  <c r="F818" i="2" s="1"/>
  <c r="K703" i="2"/>
  <c r="AZ117" i="2" s="1"/>
  <c r="AS117" i="2"/>
  <c r="N703" i="2"/>
  <c r="AZ171" i="2" s="1"/>
  <c r="J879" i="2" l="1"/>
  <c r="G828" i="2"/>
  <c r="G829" i="2" s="1"/>
  <c r="G830" i="2" s="1"/>
  <c r="L827" i="2" s="1"/>
  <c r="K827" i="2" s="1"/>
  <c r="G678" i="2" s="1"/>
  <c r="G680" i="2" s="1"/>
  <c r="E756" i="2"/>
  <c r="E761" i="2" s="1"/>
  <c r="N675" i="2"/>
  <c r="N676" i="2" s="1"/>
  <c r="G850" i="2"/>
  <c r="G851" i="2" s="1"/>
  <c r="G852" i="2" s="1"/>
  <c r="L849" i="2" s="1"/>
  <c r="K849" i="2" s="1"/>
  <c r="I678" i="2" s="1"/>
  <c r="I680" i="2" s="1"/>
  <c r="G907" i="2"/>
  <c r="L904" i="2" s="1"/>
  <c r="K904" i="2" s="1"/>
  <c r="N678" i="2" s="1"/>
  <c r="N680" i="2" s="1"/>
  <c r="H906" i="2"/>
  <c r="L703" i="2"/>
  <c r="AZ135" i="2" s="1"/>
  <c r="L702" i="2"/>
  <c r="AT135" i="2" s="1"/>
  <c r="AU135" i="2" s="1"/>
  <c r="G839" i="2"/>
  <c r="G840" i="2" s="1"/>
  <c r="H840" i="2" s="1"/>
  <c r="J756" i="2"/>
  <c r="J758" i="2" s="1"/>
  <c r="G817" i="2"/>
  <c r="G818" i="2" s="1"/>
  <c r="G819" i="2" s="1"/>
  <c r="L816" i="2" s="1"/>
  <c r="K816" i="2" s="1"/>
  <c r="F678" i="2" s="1"/>
  <c r="F680" i="2" s="1"/>
  <c r="H756" i="2"/>
  <c r="H769" i="2" s="1"/>
  <c r="AS81" i="2"/>
  <c r="I702" i="2"/>
  <c r="AT81" i="2" s="1"/>
  <c r="AU81" i="2" s="1"/>
  <c r="E769" i="2"/>
  <c r="G872" i="2"/>
  <c r="G873" i="2" s="1"/>
  <c r="H873" i="2" s="1"/>
  <c r="I703" i="2"/>
  <c r="AZ81" i="2" s="1"/>
  <c r="G897" i="2"/>
  <c r="L894" i="2" s="1"/>
  <c r="K894" i="2" s="1"/>
  <c r="M691" i="2" s="1"/>
  <c r="M912" i="2" s="1"/>
  <c r="I675" i="2"/>
  <c r="I676" i="2" s="1"/>
  <c r="M756" i="2"/>
  <c r="M765" i="2" s="1"/>
  <c r="K869" i="2"/>
  <c r="L869" i="2" s="1"/>
  <c r="E760" i="2"/>
  <c r="K814" i="2"/>
  <c r="L814" i="2" s="1"/>
  <c r="AS63" i="2"/>
  <c r="F776" i="2"/>
  <c r="F779" i="2"/>
  <c r="F765" i="2"/>
  <c r="F770" i="2"/>
  <c r="F781" i="2"/>
  <c r="F777" i="2"/>
  <c r="F762" i="2"/>
  <c r="F760" i="2"/>
  <c r="F758" i="2"/>
  <c r="F780" i="2"/>
  <c r="F764" i="2"/>
  <c r="F772" i="2"/>
  <c r="F774" i="2"/>
  <c r="F763" i="2"/>
  <c r="F768" i="2"/>
  <c r="H884" i="2"/>
  <c r="AS153" i="2"/>
  <c r="F885" i="2"/>
  <c r="J882" i="2" s="1"/>
  <c r="I882" i="2" s="1"/>
  <c r="L664" i="2" s="1"/>
  <c r="L699" i="2" s="1"/>
  <c r="K675" i="2"/>
  <c r="K676" i="2" s="1"/>
  <c r="I756" i="2"/>
  <c r="I774" i="2" s="1"/>
  <c r="K847" i="2"/>
  <c r="L847" i="2" s="1"/>
  <c r="G853" i="2" s="1"/>
  <c r="L850" i="2" s="1"/>
  <c r="K850" i="2" s="1"/>
  <c r="I691" i="2" s="1"/>
  <c r="I912" i="2" s="1"/>
  <c r="J675" i="2"/>
  <c r="J676" i="2" s="1"/>
  <c r="J857" i="2"/>
  <c r="F863" i="2" s="1"/>
  <c r="J860" i="2" s="1"/>
  <c r="I860" i="2" s="1"/>
  <c r="J664" i="2" s="1"/>
  <c r="J802" i="2"/>
  <c r="E675" i="2"/>
  <c r="E676" i="2" s="1"/>
  <c r="E677" i="2" s="1"/>
  <c r="E698" i="2" s="1"/>
  <c r="V9" i="2" s="1"/>
  <c r="H862" i="2"/>
  <c r="M703" i="2"/>
  <c r="AZ153" i="2" s="1"/>
  <c r="H703" i="2"/>
  <c r="AZ63" i="2" s="1"/>
  <c r="J702" i="2"/>
  <c r="AT99" i="2" s="1"/>
  <c r="AU99" i="2" s="1"/>
  <c r="G841" i="2"/>
  <c r="L838" i="2" s="1"/>
  <c r="K838" i="2" s="1"/>
  <c r="H678" i="2" s="1"/>
  <c r="H680" i="2" s="1"/>
  <c r="H895" i="2"/>
  <c r="F896" i="2"/>
  <c r="J893" i="2" s="1"/>
  <c r="I893" i="2" s="1"/>
  <c r="M664" i="2" s="1"/>
  <c r="M762" i="2"/>
  <c r="H675" i="2"/>
  <c r="H676" i="2" s="1"/>
  <c r="J835" i="2"/>
  <c r="F841" i="2" s="1"/>
  <c r="J838" i="2" s="1"/>
  <c r="I838" i="2" s="1"/>
  <c r="H664" i="2" s="1"/>
  <c r="K911" i="2"/>
  <c r="K699" i="2"/>
  <c r="K666" i="2"/>
  <c r="J774" i="2"/>
  <c r="J781" i="2"/>
  <c r="G675" i="2"/>
  <c r="G676" i="2" s="1"/>
  <c r="J824" i="2"/>
  <c r="F830" i="2" s="1"/>
  <c r="J827" i="2" s="1"/>
  <c r="I827" i="2" s="1"/>
  <c r="G664" i="2" s="1"/>
  <c r="H851" i="2"/>
  <c r="F852" i="2"/>
  <c r="J849" i="2" s="1"/>
  <c r="I849" i="2" s="1"/>
  <c r="I664" i="2" s="1"/>
  <c r="E763" i="2"/>
  <c r="F819" i="2"/>
  <c r="J816" i="2" s="1"/>
  <c r="I816" i="2" s="1"/>
  <c r="F664" i="2" s="1"/>
  <c r="G806" i="2"/>
  <c r="G807" i="2" s="1"/>
  <c r="J764" i="2"/>
  <c r="F766" i="2"/>
  <c r="F771" i="2"/>
  <c r="F778" i="2"/>
  <c r="F769" i="2"/>
  <c r="F759" i="2"/>
  <c r="F775" i="2"/>
  <c r="F773" i="2"/>
  <c r="F757" i="2"/>
  <c r="F767" i="2"/>
  <c r="F761" i="2"/>
  <c r="J771" i="2"/>
  <c r="J761" i="2"/>
  <c r="G756" i="2"/>
  <c r="G687" i="2"/>
  <c r="U45" i="2" s="1"/>
  <c r="K825" i="2"/>
  <c r="L825" i="2" s="1"/>
  <c r="K902" i="2"/>
  <c r="L902" i="2" s="1"/>
  <c r="G908" i="2" s="1"/>
  <c r="L905" i="2" s="1"/>
  <c r="K905" i="2" s="1"/>
  <c r="N691" i="2" s="1"/>
  <c r="N912" i="2" s="1"/>
  <c r="N756" i="2"/>
  <c r="F806" i="2"/>
  <c r="F807" i="2" s="1"/>
  <c r="E777" i="2"/>
  <c r="E780" i="2"/>
  <c r="E770" i="2"/>
  <c r="E767" i="2"/>
  <c r="E758" i="2"/>
  <c r="E768" i="2"/>
  <c r="E776" i="2"/>
  <c r="E762" i="2"/>
  <c r="E771" i="2"/>
  <c r="E772" i="2"/>
  <c r="E757" i="2"/>
  <c r="E774" i="2"/>
  <c r="E765" i="2"/>
  <c r="E779" i="2"/>
  <c r="E759" i="2"/>
  <c r="E778" i="2"/>
  <c r="E773" i="2"/>
  <c r="E775" i="2"/>
  <c r="E766" i="2"/>
  <c r="E781" i="2"/>
  <c r="L666" i="2"/>
  <c r="L681" i="2" s="1"/>
  <c r="L682" i="2" s="1"/>
  <c r="K757" i="2"/>
  <c r="K758" i="2"/>
  <c r="K772" i="2"/>
  <c r="K770" i="2"/>
  <c r="K769" i="2"/>
  <c r="K780" i="2"/>
  <c r="K761" i="2"/>
  <c r="K775" i="2"/>
  <c r="K781" i="2"/>
  <c r="K778" i="2"/>
  <c r="K771" i="2"/>
  <c r="K760" i="2"/>
  <c r="K766" i="2"/>
  <c r="K779" i="2"/>
  <c r="K776" i="2"/>
  <c r="K759" i="2"/>
  <c r="K762" i="2"/>
  <c r="K774" i="2"/>
  <c r="K767" i="2"/>
  <c r="K765" i="2"/>
  <c r="K763" i="2"/>
  <c r="K768" i="2"/>
  <c r="K773" i="2"/>
  <c r="K777" i="2"/>
  <c r="K764" i="2"/>
  <c r="J760" i="2"/>
  <c r="J779" i="2"/>
  <c r="K880" i="2"/>
  <c r="L880" i="2" s="1"/>
  <c r="G886" i="2" s="1"/>
  <c r="L883" i="2" s="1"/>
  <c r="K883" i="2" s="1"/>
  <c r="L691" i="2" s="1"/>
  <c r="L912" i="2" s="1"/>
  <c r="L756" i="2"/>
  <c r="E764" i="2"/>
  <c r="J703" i="2"/>
  <c r="AZ99" i="2" s="1"/>
  <c r="F907" i="2"/>
  <c r="J904" i="2" s="1"/>
  <c r="I904" i="2" s="1"/>
  <c r="N664" i="2" s="1"/>
  <c r="G842" i="2"/>
  <c r="L839" i="2" s="1"/>
  <c r="K839" i="2" s="1"/>
  <c r="H691" i="2" s="1"/>
  <c r="H912" i="2" s="1"/>
  <c r="J778" i="2"/>
  <c r="J765" i="2"/>
  <c r="J776" i="2"/>
  <c r="BB63" i="2"/>
  <c r="I704" i="2"/>
  <c r="G864" i="2"/>
  <c r="L861" i="2" s="1"/>
  <c r="K861" i="2" s="1"/>
  <c r="J691" i="2" s="1"/>
  <c r="J912" i="2" s="1"/>
  <c r="J770" i="2" l="1"/>
  <c r="J773" i="2"/>
  <c r="J763" i="2"/>
  <c r="J766" i="2"/>
  <c r="J769" i="2"/>
  <c r="J775" i="2"/>
  <c r="J768" i="2"/>
  <c r="J759" i="2"/>
  <c r="J772" i="2"/>
  <c r="G831" i="2"/>
  <c r="L828" i="2" s="1"/>
  <c r="K828" i="2" s="1"/>
  <c r="G691" i="2" s="1"/>
  <c r="J767" i="2"/>
  <c r="J757" i="2"/>
  <c r="H829" i="2"/>
  <c r="H772" i="2"/>
  <c r="H765" i="2"/>
  <c r="H781" i="2"/>
  <c r="H757" i="2"/>
  <c r="I767" i="2"/>
  <c r="H762" i="2"/>
  <c r="M780" i="2"/>
  <c r="H758" i="2"/>
  <c r="M764" i="2"/>
  <c r="H776" i="2"/>
  <c r="H761" i="2"/>
  <c r="H780" i="2"/>
  <c r="H778" i="2"/>
  <c r="H771" i="2"/>
  <c r="H774" i="2"/>
  <c r="H766" i="2"/>
  <c r="H777" i="2"/>
  <c r="M771" i="2"/>
  <c r="I780" i="2"/>
  <c r="J762" i="2"/>
  <c r="J777" i="2"/>
  <c r="H775" i="2"/>
  <c r="H779" i="2"/>
  <c r="I776" i="2"/>
  <c r="H764" i="2"/>
  <c r="H759" i="2"/>
  <c r="H768" i="2"/>
  <c r="H767" i="2"/>
  <c r="H770" i="2"/>
  <c r="H773" i="2"/>
  <c r="H760" i="2"/>
  <c r="H763" i="2"/>
  <c r="I778" i="2"/>
  <c r="J780" i="2"/>
  <c r="F679" i="2"/>
  <c r="F700" i="2" s="1"/>
  <c r="AR27" i="2" s="1"/>
  <c r="G820" i="2"/>
  <c r="L817" i="2" s="1"/>
  <c r="K817" i="2" s="1"/>
  <c r="F691" i="2" s="1"/>
  <c r="F912" i="2" s="1"/>
  <c r="H818" i="2"/>
  <c r="M760" i="2"/>
  <c r="M766" i="2"/>
  <c r="M781" i="2"/>
  <c r="M778" i="2"/>
  <c r="M758" i="2"/>
  <c r="L911" i="2"/>
  <c r="G874" i="2"/>
  <c r="L871" i="2" s="1"/>
  <c r="K871" i="2" s="1"/>
  <c r="K678" i="2" s="1"/>
  <c r="K680" i="2" s="1"/>
  <c r="K681" i="2" s="1"/>
  <c r="K682" i="2" s="1"/>
  <c r="M769" i="2"/>
  <c r="M774" i="2"/>
  <c r="M768" i="2"/>
  <c r="M773" i="2"/>
  <c r="M770" i="2"/>
  <c r="M761" i="2"/>
  <c r="M775" i="2"/>
  <c r="M767" i="2"/>
  <c r="M772" i="2"/>
  <c r="I763" i="2"/>
  <c r="G875" i="2"/>
  <c r="L872" i="2" s="1"/>
  <c r="K872" i="2" s="1"/>
  <c r="K691" i="2" s="1"/>
  <c r="K912" i="2" s="1"/>
  <c r="K925" i="2" s="1"/>
  <c r="I758" i="2"/>
  <c r="M757" i="2"/>
  <c r="M776" i="2"/>
  <c r="M777" i="2"/>
  <c r="M763" i="2"/>
  <c r="M779" i="2"/>
  <c r="M759" i="2"/>
  <c r="I757" i="2"/>
  <c r="I773" i="2"/>
  <c r="I762" i="2"/>
  <c r="I779" i="2"/>
  <c r="I759" i="2"/>
  <c r="I768" i="2"/>
  <c r="I766" i="2"/>
  <c r="I771" i="2"/>
  <c r="I765" i="2"/>
  <c r="I760" i="2"/>
  <c r="I769" i="2"/>
  <c r="F688" i="2"/>
  <c r="F689" i="2" s="1"/>
  <c r="I770" i="2"/>
  <c r="I775" i="2"/>
  <c r="I772" i="2"/>
  <c r="I761" i="2"/>
  <c r="I764" i="2"/>
  <c r="I777" i="2"/>
  <c r="I781" i="2"/>
  <c r="L759" i="2"/>
  <c r="L777" i="2"/>
  <c r="L760" i="2"/>
  <c r="L774" i="2"/>
  <c r="L761" i="2"/>
  <c r="L780" i="2"/>
  <c r="L757" i="2"/>
  <c r="L779" i="2"/>
  <c r="L776" i="2"/>
  <c r="L767" i="2"/>
  <c r="L765" i="2"/>
  <c r="L758" i="2"/>
  <c r="L768" i="2"/>
  <c r="L771" i="2"/>
  <c r="L764" i="2"/>
  <c r="L773" i="2"/>
  <c r="L772" i="2"/>
  <c r="L770" i="2"/>
  <c r="L769" i="2"/>
  <c r="L762" i="2"/>
  <c r="L778" i="2"/>
  <c r="L775" i="2"/>
  <c r="L766" i="2"/>
  <c r="L763" i="2"/>
  <c r="L781" i="2"/>
  <c r="H807" i="2"/>
  <c r="F808" i="2"/>
  <c r="J805" i="2" s="1"/>
  <c r="I805" i="2" s="1"/>
  <c r="E664" i="2" s="1"/>
  <c r="F699" i="2"/>
  <c r="F911" i="2"/>
  <c r="F666" i="2"/>
  <c r="F681" i="2" s="1"/>
  <c r="F682" i="2" s="1"/>
  <c r="F683" i="2" s="1"/>
  <c r="F701" i="2" s="1"/>
  <c r="AS27" i="2" s="1"/>
  <c r="F665" i="2"/>
  <c r="AQ27" i="2" s="1"/>
  <c r="K926" i="2"/>
  <c r="K923" i="2"/>
  <c r="K920" i="2"/>
  <c r="K933" i="2"/>
  <c r="K914" i="2"/>
  <c r="K930" i="2"/>
  <c r="K929" i="2"/>
  <c r="K935" i="2"/>
  <c r="K913" i="2"/>
  <c r="K918" i="2"/>
  <c r="K931" i="2"/>
  <c r="K934" i="2"/>
  <c r="K916" i="2"/>
  <c r="K917" i="2"/>
  <c r="K928" i="2"/>
  <c r="K915" i="2"/>
  <c r="K932" i="2"/>
  <c r="K921" i="2"/>
  <c r="H699" i="2"/>
  <c r="H911" i="2"/>
  <c r="H666" i="2"/>
  <c r="H681" i="2" s="1"/>
  <c r="H682" i="2" s="1"/>
  <c r="J704" i="2"/>
  <c r="BB81" i="2"/>
  <c r="I699" i="2"/>
  <c r="I666" i="2"/>
  <c r="I681" i="2" s="1"/>
  <c r="I682" i="2" s="1"/>
  <c r="I911" i="2"/>
  <c r="J699" i="2"/>
  <c r="J666" i="2"/>
  <c r="J681" i="2" s="1"/>
  <c r="J682" i="2" s="1"/>
  <c r="J911" i="2"/>
  <c r="M911" i="2"/>
  <c r="M666" i="2"/>
  <c r="M681" i="2" s="1"/>
  <c r="M682" i="2" s="1"/>
  <c r="M699" i="2"/>
  <c r="E688" i="2"/>
  <c r="E689" i="2" s="1"/>
  <c r="N760" i="2"/>
  <c r="N772" i="2"/>
  <c r="N781" i="2"/>
  <c r="N770" i="2"/>
  <c r="N764" i="2"/>
  <c r="N771" i="2"/>
  <c r="N761" i="2"/>
  <c r="N765" i="2"/>
  <c r="N775" i="2"/>
  <c r="N768" i="2"/>
  <c r="N778" i="2"/>
  <c r="N779" i="2"/>
  <c r="N759" i="2"/>
  <c r="N769" i="2"/>
  <c r="N766" i="2"/>
  <c r="N777" i="2"/>
  <c r="N773" i="2"/>
  <c r="N780" i="2"/>
  <c r="N763" i="2"/>
  <c r="N774" i="2"/>
  <c r="N758" i="2"/>
  <c r="N767" i="2"/>
  <c r="N757" i="2"/>
  <c r="N776" i="2"/>
  <c r="N762" i="2"/>
  <c r="G780" i="2"/>
  <c r="G779" i="2"/>
  <c r="G760" i="2"/>
  <c r="G757" i="2"/>
  <c r="G761" i="2"/>
  <c r="G764" i="2"/>
  <c r="G769" i="2"/>
  <c r="G765" i="2"/>
  <c r="G778" i="2"/>
  <c r="G774" i="2"/>
  <c r="G772" i="2"/>
  <c r="G768" i="2"/>
  <c r="G766" i="2"/>
  <c r="G762" i="2"/>
  <c r="G763" i="2"/>
  <c r="G759" i="2"/>
  <c r="G775" i="2"/>
  <c r="G771" i="2"/>
  <c r="G776" i="2"/>
  <c r="G777" i="2"/>
  <c r="G767" i="2"/>
  <c r="G758" i="2"/>
  <c r="G781" i="2"/>
  <c r="G773" i="2"/>
  <c r="G770" i="2"/>
  <c r="N911" i="2"/>
  <c r="N666" i="2"/>
  <c r="N681" i="2" s="1"/>
  <c r="N682" i="2" s="1"/>
  <c r="N699" i="2"/>
  <c r="K688" i="2"/>
  <c r="K689" i="2" s="1"/>
  <c r="L924" i="2"/>
  <c r="L925" i="2"/>
  <c r="L922" i="2"/>
  <c r="L919" i="2"/>
  <c r="L935" i="2"/>
  <c r="L937" i="2"/>
  <c r="L929" i="2"/>
  <c r="L926" i="2"/>
  <c r="L928" i="2"/>
  <c r="L933" i="2"/>
  <c r="L913" i="2"/>
  <c r="L923" i="2"/>
  <c r="L917" i="2"/>
  <c r="L930" i="2"/>
  <c r="L932" i="2"/>
  <c r="L921" i="2"/>
  <c r="L915" i="2"/>
  <c r="L934" i="2"/>
  <c r="L916" i="2"/>
  <c r="L927" i="2"/>
  <c r="L936" i="2"/>
  <c r="L914" i="2"/>
  <c r="L918" i="2"/>
  <c r="L931" i="2"/>
  <c r="L920" i="2"/>
  <c r="G912" i="2"/>
  <c r="G692" i="2"/>
  <c r="G700" i="2" s="1"/>
  <c r="AR45" i="2" s="1"/>
  <c r="G808" i="2"/>
  <c r="L805" i="2" s="1"/>
  <c r="K805" i="2" s="1"/>
  <c r="E678" i="2" s="1"/>
  <c r="G809" i="2"/>
  <c r="L806" i="2" s="1"/>
  <c r="K806" i="2" s="1"/>
  <c r="E691" i="2" s="1"/>
  <c r="E912" i="2" s="1"/>
  <c r="G666" i="2"/>
  <c r="G681" i="2" s="1"/>
  <c r="G682" i="2" s="1"/>
  <c r="G911" i="2"/>
  <c r="G699" i="2"/>
  <c r="G665" i="2"/>
  <c r="AQ45" i="2" s="1"/>
  <c r="H688" i="2" l="1"/>
  <c r="H689" i="2" s="1"/>
  <c r="J688" i="2"/>
  <c r="J689" i="2" s="1"/>
  <c r="K919" i="2"/>
  <c r="K937" i="2"/>
  <c r="K922" i="2"/>
  <c r="K924" i="2"/>
  <c r="K927" i="2"/>
  <c r="K936" i="2"/>
  <c r="M688" i="2"/>
  <c r="M689" i="2" s="1"/>
  <c r="I688" i="2"/>
  <c r="I689" i="2" s="1"/>
  <c r="N914" i="2"/>
  <c r="N915" i="2"/>
  <c r="N916" i="2"/>
  <c r="N913" i="2"/>
  <c r="N929" i="2"/>
  <c r="N936" i="2"/>
  <c r="N934" i="2"/>
  <c r="N918" i="2"/>
  <c r="N919" i="2"/>
  <c r="N920" i="2"/>
  <c r="N933" i="2"/>
  <c r="N935" i="2"/>
  <c r="N917" i="2"/>
  <c r="N923" i="2"/>
  <c r="N921" i="2"/>
  <c r="N931" i="2"/>
  <c r="N927" i="2"/>
  <c r="N932" i="2"/>
  <c r="N924" i="2"/>
  <c r="N937" i="2"/>
  <c r="N925" i="2"/>
  <c r="N922" i="2"/>
  <c r="N928" i="2"/>
  <c r="N926" i="2"/>
  <c r="N930" i="2"/>
  <c r="N688" i="2"/>
  <c r="N689" i="2" s="1"/>
  <c r="L688" i="2"/>
  <c r="L689" i="2" s="1"/>
  <c r="G921" i="2"/>
  <c r="G914" i="2"/>
  <c r="G930" i="2"/>
  <c r="G927" i="2"/>
  <c r="G924" i="2"/>
  <c r="G935" i="2"/>
  <c r="G913" i="2"/>
  <c r="G933" i="2"/>
  <c r="G915" i="2"/>
  <c r="G916" i="2"/>
  <c r="G936" i="2"/>
  <c r="G917" i="2"/>
  <c r="G919" i="2"/>
  <c r="G934" i="2"/>
  <c r="G918" i="2"/>
  <c r="G920" i="2"/>
  <c r="G925" i="2"/>
  <c r="G922" i="2"/>
  <c r="G923" i="2"/>
  <c r="G928" i="2"/>
  <c r="G937" i="2"/>
  <c r="G931" i="2"/>
  <c r="G932" i="2"/>
  <c r="G929" i="2"/>
  <c r="G926" i="2"/>
  <c r="L693" i="2"/>
  <c r="L694" i="2" s="1"/>
  <c r="H916" i="2"/>
  <c r="H932" i="2"/>
  <c r="H925" i="2"/>
  <c r="H922" i="2"/>
  <c r="H919" i="2"/>
  <c r="H935" i="2"/>
  <c r="H936" i="2"/>
  <c r="H920" i="2"/>
  <c r="H929" i="2"/>
  <c r="H926" i="2"/>
  <c r="H934" i="2"/>
  <c r="H913" i="2"/>
  <c r="H923" i="2"/>
  <c r="H924" i="2"/>
  <c r="H914" i="2"/>
  <c r="H927" i="2"/>
  <c r="H928" i="2"/>
  <c r="H931" i="2"/>
  <c r="H930" i="2"/>
  <c r="H918" i="2"/>
  <c r="H917" i="2"/>
  <c r="H937" i="2"/>
  <c r="H921" i="2"/>
  <c r="H933" i="2"/>
  <c r="H915" i="2"/>
  <c r="J918" i="2"/>
  <c r="J919" i="2"/>
  <c r="J920" i="2"/>
  <c r="J917" i="2"/>
  <c r="J933" i="2"/>
  <c r="J931" i="2"/>
  <c r="J923" i="2"/>
  <c r="J924" i="2"/>
  <c r="J921" i="2"/>
  <c r="J936" i="2"/>
  <c r="J922" i="2"/>
  <c r="J937" i="2"/>
  <c r="J926" i="2"/>
  <c r="J928" i="2"/>
  <c r="J930" i="2"/>
  <c r="J913" i="2"/>
  <c r="J932" i="2"/>
  <c r="J925" i="2"/>
  <c r="J935" i="2"/>
  <c r="J915" i="2"/>
  <c r="J927" i="2"/>
  <c r="J914" i="2"/>
  <c r="J929" i="2"/>
  <c r="J934" i="2"/>
  <c r="J916" i="2"/>
  <c r="BB99" i="2"/>
  <c r="K704" i="2"/>
  <c r="E680" i="2"/>
  <c r="E679" i="2"/>
  <c r="E700" i="2" s="1"/>
  <c r="AR9" i="2" s="1"/>
  <c r="E911" i="2"/>
  <c r="E666" i="2"/>
  <c r="E699" i="2"/>
  <c r="E665" i="2"/>
  <c r="AQ9" i="2" s="1"/>
  <c r="G688" i="2"/>
  <c r="G689" i="2" s="1"/>
  <c r="G690" i="2" s="1"/>
  <c r="G698" i="2" s="1"/>
  <c r="V45" i="2" s="1"/>
  <c r="M927" i="2"/>
  <c r="M928" i="2"/>
  <c r="M925" i="2"/>
  <c r="M922" i="2"/>
  <c r="M931" i="2"/>
  <c r="M933" i="2"/>
  <c r="M915" i="2"/>
  <c r="M913" i="2"/>
  <c r="M929" i="2"/>
  <c r="M935" i="2"/>
  <c r="M936" i="2"/>
  <c r="M916" i="2"/>
  <c r="M926" i="2"/>
  <c r="M919" i="2"/>
  <c r="M917" i="2"/>
  <c r="M930" i="2"/>
  <c r="M923" i="2"/>
  <c r="M921" i="2"/>
  <c r="M920" i="2"/>
  <c r="M914" i="2"/>
  <c r="M934" i="2"/>
  <c r="M932" i="2"/>
  <c r="M918" i="2"/>
  <c r="M937" i="2"/>
  <c r="M924" i="2"/>
  <c r="I919" i="2"/>
  <c r="I916" i="2"/>
  <c r="I913" i="2"/>
  <c r="I929" i="2"/>
  <c r="I926" i="2"/>
  <c r="I936" i="2"/>
  <c r="I920" i="2"/>
  <c r="I914" i="2"/>
  <c r="I930" i="2"/>
  <c r="I923" i="2"/>
  <c r="I917" i="2"/>
  <c r="I935" i="2"/>
  <c r="I924" i="2"/>
  <c r="I918" i="2"/>
  <c r="I932" i="2"/>
  <c r="I915" i="2"/>
  <c r="I922" i="2"/>
  <c r="I937" i="2"/>
  <c r="I927" i="2"/>
  <c r="I921" i="2"/>
  <c r="I934" i="2"/>
  <c r="I928" i="2"/>
  <c r="I931" i="2"/>
  <c r="I933" i="2"/>
  <c r="I925" i="2"/>
  <c r="F922" i="2"/>
  <c r="F920" i="2"/>
  <c r="F926" i="2"/>
  <c r="F932" i="2"/>
  <c r="F928" i="2"/>
  <c r="F913" i="2"/>
  <c r="F933" i="2"/>
  <c r="F914" i="2"/>
  <c r="F927" i="2"/>
  <c r="F918" i="2"/>
  <c r="F915" i="2"/>
  <c r="F917" i="2"/>
  <c r="F916" i="2"/>
  <c r="F925" i="2"/>
  <c r="F930" i="2"/>
  <c r="F919" i="2"/>
  <c r="F929" i="2"/>
  <c r="F924" i="2"/>
  <c r="F934" i="2"/>
  <c r="F936" i="2"/>
  <c r="F935" i="2"/>
  <c r="F921" i="2"/>
  <c r="F937" i="2"/>
  <c r="F923" i="2"/>
  <c r="F931" i="2"/>
  <c r="K693" i="2" l="1"/>
  <c r="K694" i="2" s="1"/>
  <c r="E681" i="2"/>
  <c r="E682" i="2" s="1"/>
  <c r="E683" i="2" s="1"/>
  <c r="E701" i="2" s="1"/>
  <c r="AS9" i="2" s="1"/>
  <c r="J693" i="2"/>
  <c r="J694" i="2" s="1"/>
  <c r="G693" i="2"/>
  <c r="G694" i="2" s="1"/>
  <c r="G695" i="2" s="1"/>
  <c r="G701" i="2" s="1"/>
  <c r="N693" i="2"/>
  <c r="N694" i="2" s="1"/>
  <c r="F693" i="2"/>
  <c r="F694" i="2" s="1"/>
  <c r="I693" i="2"/>
  <c r="I694" i="2" s="1"/>
  <c r="M693" i="2"/>
  <c r="M694" i="2" s="1"/>
  <c r="E924" i="2"/>
  <c r="E926" i="2"/>
  <c r="E914" i="2"/>
  <c r="E921" i="2"/>
  <c r="E913" i="2"/>
  <c r="E927" i="2"/>
  <c r="E925" i="2"/>
  <c r="E932" i="2"/>
  <c r="E928" i="2"/>
  <c r="E936" i="2"/>
  <c r="E916" i="2"/>
  <c r="E915" i="2"/>
  <c r="E918" i="2"/>
  <c r="E923" i="2"/>
  <c r="E919" i="2"/>
  <c r="E937" i="2"/>
  <c r="E917" i="2"/>
  <c r="E931" i="2"/>
  <c r="E935" i="2"/>
  <c r="E930" i="2"/>
  <c r="E920" i="2"/>
  <c r="E929" i="2"/>
  <c r="E934" i="2"/>
  <c r="E933" i="2"/>
  <c r="E922" i="2"/>
  <c r="L704" i="2"/>
  <c r="BB117" i="2"/>
  <c r="H693" i="2"/>
  <c r="H694" i="2" s="1"/>
  <c r="E693" i="2" l="1"/>
  <c r="E694" i="2" s="1"/>
  <c r="G702" i="2"/>
  <c r="AT45" i="2" s="1"/>
  <c r="AU45" i="2" s="1"/>
  <c r="AS45" i="2"/>
  <c r="G703" i="2"/>
  <c r="AZ45" i="2" s="1"/>
  <c r="BB135" i="2"/>
  <c r="M704" i="2"/>
  <c r="N704" i="2" l="1"/>
  <c r="BB171" i="2" s="1"/>
  <c r="BB15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Isidro Melquicedec Bastidas Yela</author>
  </authors>
  <commentList>
    <comment ref="G4" authorId="0" shapeId="0" xr:uid="{00000000-0006-0000-0000-000001000000}">
      <text>
        <r>
          <rPr>
            <b/>
            <sz val="9"/>
            <color indexed="81"/>
            <rFont val="Tahoma"/>
            <family val="2"/>
          </rPr>
          <t>Identifique los diferentes factores que puedan afectar negativamente el cumplimiento del objetivo del proceso y para cada uno de ellos responda las preguntas 2, 3 y 4</t>
        </r>
      </text>
    </comment>
    <comment ref="K4" authorId="0" shapeId="0" xr:uid="{00000000-0006-0000-0000-000002000000}">
      <text>
        <r>
          <rPr>
            <b/>
            <sz val="9"/>
            <color indexed="81"/>
            <rFont val="Tahoma"/>
            <family val="2"/>
          </rPr>
          <t>Marque con una "X" si el factor de riesgo identificado cumple con alguno d los siguientes criterios</t>
        </r>
      </text>
    </comment>
    <comment ref="B5" authorId="0" shapeId="0" xr:uid="{00000000-0006-0000-0000-000003000000}">
      <text>
        <r>
          <rPr>
            <b/>
            <sz val="9"/>
            <color indexed="81"/>
            <rFont val="Tahoma"/>
            <family val="2"/>
          </rPr>
          <t>Seleccione el proceso al cual se le identificarán los riesgos</t>
        </r>
      </text>
    </comment>
    <comment ref="C5" authorId="0" shapeId="0" xr:uid="{00000000-0006-0000-0000-000004000000}">
      <text>
        <r>
          <rPr>
            <b/>
            <sz val="9"/>
            <color indexed="81"/>
            <rFont val="Tahoma"/>
            <family val="2"/>
          </rPr>
          <t>Se calcula automáticamente</t>
        </r>
      </text>
    </comment>
    <comment ref="D5" authorId="0" shapeId="0" xr:uid="{00000000-0006-0000-0000-000005000000}">
      <text>
        <r>
          <rPr>
            <b/>
            <sz val="9"/>
            <color indexed="81"/>
            <rFont val="Tahoma"/>
            <family val="2"/>
          </rPr>
          <t>Relacione las fortalezas y debilidades del contexto externo relacionadas con el proceso.</t>
        </r>
      </text>
    </comment>
    <comment ref="E5" authorId="0" shapeId="0" xr:uid="{00000000-0006-0000-0000-000006000000}">
      <text>
        <r>
          <rPr>
            <b/>
            <sz val="9"/>
            <color indexed="81"/>
            <rFont val="Tahoma"/>
            <family val="2"/>
          </rPr>
          <t>Relacione las oportunidades  y amenazas del contexto externo relacionadas con el proceso.</t>
        </r>
      </text>
    </comment>
    <comment ref="F5" authorId="0" shapeId="0" xr:uid="{00000000-0006-0000-0000-000007000000}">
      <text>
        <r>
          <rPr>
            <b/>
            <sz val="9"/>
            <color indexed="81"/>
            <rFont val="Tahoma"/>
            <family val="2"/>
          </rPr>
          <t>Relacione las particularidades del proceso de acuerdo a cada temática.</t>
        </r>
      </text>
    </comment>
    <comment ref="G5" authorId="0" shapeId="0" xr:uid="{00000000-0006-0000-0000-000008000000}">
      <text>
        <r>
          <rPr>
            <b/>
            <sz val="9"/>
            <color indexed="81"/>
            <rFont val="Tahoma"/>
            <family val="2"/>
          </rPr>
          <t xml:space="preserve">Relacione los diferentes eventos negativos que podrían afectar el logro del objetivo del proceso (Factores de Riesgo). </t>
        </r>
      </text>
    </comment>
    <comment ref="H5" authorId="0" shapeId="0" xr:uid="{00000000-0006-0000-0000-000009000000}">
      <text>
        <r>
          <rPr>
            <b/>
            <sz val="9"/>
            <color indexed="81"/>
            <rFont val="Tahoma"/>
            <family val="2"/>
          </rPr>
          <t>Relacione las diferentes causas para que propicien la ocurrencia de evento negativo identificado.</t>
        </r>
      </text>
    </comment>
    <comment ref="I5" authorId="0" shapeId="0" xr:uid="{00000000-0006-0000-0000-00000A000000}">
      <text>
        <r>
          <rPr>
            <b/>
            <sz val="9"/>
            <color indexed="81"/>
            <rFont val="Tahoma"/>
            <family val="2"/>
          </rPr>
          <t>Relacione la frecuencia en que se presentan o se presentarían los eventos negativos identificados</t>
        </r>
      </text>
    </comment>
    <comment ref="J5" authorId="0" shapeId="0" xr:uid="{00000000-0006-0000-0000-00000B000000}">
      <text>
        <r>
          <rPr>
            <b/>
            <sz val="9"/>
            <color indexed="81"/>
            <rFont val="Tahoma"/>
            <family val="2"/>
          </rPr>
          <t xml:space="preserve">Relacione los diferentes efectos que se presentarían si los eventos se materializan. </t>
        </r>
      </text>
    </comment>
    <comment ref="K5" authorId="0" shapeId="0" xr:uid="{00000000-0006-0000-0000-00000C000000}">
      <text>
        <r>
          <rPr>
            <b/>
            <sz val="9"/>
            <color indexed="81"/>
            <rFont val="Tahoma"/>
            <family val="2"/>
          </rPr>
          <t>Marque con una X si el factor de riesgo implica la acción u omisión de un servidor público</t>
        </r>
      </text>
    </comment>
    <comment ref="L5" authorId="0" shapeId="0" xr:uid="{00000000-0006-0000-0000-00000D000000}">
      <text>
        <r>
          <rPr>
            <b/>
            <sz val="9"/>
            <color indexed="81"/>
            <rFont val="Tahoma"/>
            <family val="2"/>
          </rPr>
          <t xml:space="preserve">Marque con una X si el factor de riesgo implica el uso del poder de un servidor público </t>
        </r>
      </text>
    </comment>
    <comment ref="M5" authorId="0" shapeId="0" xr:uid="{00000000-0006-0000-0000-00000E000000}">
      <text>
        <r>
          <rPr>
            <b/>
            <sz val="9"/>
            <color indexed="81"/>
            <rFont val="Tahoma"/>
            <family val="2"/>
          </rPr>
          <t>Marque con una X si el factor de riesgo implica una desviación frente al deber ser de la gestión pública.</t>
        </r>
      </text>
    </comment>
    <comment ref="N5" authorId="0" shapeId="0" xr:uid="{00000000-0006-0000-0000-00000F000000}">
      <text>
        <r>
          <rPr>
            <b/>
            <sz val="9"/>
            <color indexed="81"/>
            <rFont val="Tahoma"/>
            <family val="2"/>
          </rPr>
          <t>Marque con una X si el factor de riesgo implica el beneficio particular del servidor público o de un tercero, en contraposición del interés público.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Isidro Melquicedec Bastidas Yela</author>
    <author>Suly Samira Ceron Salas</author>
  </authors>
  <commentList>
    <comment ref="N5" authorId="0" shapeId="0" xr:uid="{00000000-0006-0000-0100-000001000000}">
      <text>
        <r>
          <rPr>
            <b/>
            <sz val="9"/>
            <color indexed="81"/>
            <rFont val="Tahoma"/>
            <family val="2"/>
          </rPr>
          <t>Es aquel al que se enfrenta la entidad, en ausencia de acciones de la Alta Dirección para modificar su probabilidad o impacto.</t>
        </r>
        <r>
          <rPr>
            <sz val="9"/>
            <color indexed="81"/>
            <rFont val="Tahoma"/>
            <family val="2"/>
          </rPr>
          <t xml:space="preserve">
</t>
        </r>
      </text>
    </comment>
    <comment ref="AQ5" authorId="0" shapeId="0" xr:uid="{00000000-0006-0000-0100-000002000000}">
      <text>
        <r>
          <rPr>
            <b/>
            <sz val="9"/>
            <color indexed="81"/>
            <rFont val="Tahoma"/>
            <family val="2"/>
          </rPr>
          <t>Corresponde al Nivel del riesgo que permanece luego de tomar medidas de tratamiento (Controles). Se establece confrontando los resultados de la “Evaluación del Riesgo Inicial o Inherente” con la “Valoración de Controles”. El aplicativo cruza automáticamente estos resultados y arroja la “Zona de Riesgo Residual” y su respectiva “Opción de tratamiento”.</t>
        </r>
        <r>
          <rPr>
            <sz val="9"/>
            <color indexed="81"/>
            <rFont val="Tahoma"/>
            <family val="2"/>
          </rPr>
          <t xml:space="preserve">
</t>
        </r>
      </text>
    </comment>
    <comment ref="AU5" authorId="0" shapeId="0" xr:uid="{00000000-0006-0000-0100-000003000000}">
      <text>
        <r>
          <rPr>
            <b/>
            <sz val="9"/>
            <color indexed="81"/>
            <rFont val="Tahoma"/>
            <family val="2"/>
          </rPr>
          <t>Corresponde a las acciones adicionales al control, que sirvan para dar tratamiento al riesgo residual y evitar que éste llegue a materializarse</t>
        </r>
      </text>
    </comment>
    <comment ref="AX5" authorId="0" shapeId="0" xr:uid="{00000000-0006-0000-0100-000004000000}">
      <text>
        <r>
          <rPr>
            <b/>
            <sz val="9"/>
            <color indexed="81"/>
            <rFont val="Tahoma"/>
            <family val="2"/>
          </rPr>
          <t>Después de formuladas las acciones de tratamiento del riesgo residual, defina un indicador que le permita medir la gestión del riesgo.</t>
        </r>
      </text>
    </comment>
    <comment ref="AY5" authorId="0" shapeId="0" xr:uid="{00000000-0006-0000-0100-000005000000}">
      <text>
        <r>
          <rPr>
            <b/>
            <sz val="9"/>
            <color indexed="81"/>
            <rFont val="Tahoma"/>
            <family val="2"/>
          </rPr>
          <t>Establezca los Recursos necesarios para realizar la gestión del riesgo identificado. Estos recursos pueden ser humanos, técnicos, presupuestales, etc.</t>
        </r>
      </text>
    </comment>
    <comment ref="AZ5" authorId="0" shapeId="0" xr:uid="{00000000-0006-0000-0100-000006000000}">
      <text>
        <r>
          <rPr>
            <b/>
            <sz val="9"/>
            <color indexed="81"/>
            <rFont val="Tahoma"/>
            <family val="2"/>
          </rPr>
          <t>Corresponde a la verificación permanente de la efectividad de la gestión de los riesgos a cargo del líder del proceso y se constituye en un elemento de control que permite fortalecer el cumplimiento de los objetivos de los procesos, metas y funciones propias de la entidad.</t>
        </r>
        <r>
          <rPr>
            <sz val="9"/>
            <color indexed="81"/>
            <rFont val="Tahoma"/>
            <family val="2"/>
          </rPr>
          <t xml:space="preserve">
</t>
        </r>
      </text>
    </comment>
    <comment ref="N6" authorId="0" shapeId="0" xr:uid="{00000000-0006-0000-0100-000007000000}">
      <text>
        <r>
          <rPr>
            <b/>
            <sz val="9"/>
            <color indexed="81"/>
            <rFont val="Tahoma"/>
            <family val="2"/>
          </rPr>
          <t xml:space="preserve">Corresponde a la posibilidad de ocurrencia del riesgo, esta puede ser medida con criterios de frecuencia si el riesgo se ha materializado o puede ser medida con criterios de factibilidad, para lo cual se debe tener en cuenta la presencia de factores internos y externos que pueden propiciar el riesgo. 
Para establecer la probabilidad del riesgo identificado, elija una de las opciones que despliega el aplicativo y éste le asignará automáticamente el nivel de probabilidad.
</t>
        </r>
      </text>
    </comment>
    <comment ref="P6" authorId="0" shapeId="0" xr:uid="{00000000-0006-0000-0100-000008000000}">
      <text>
        <r>
          <rPr>
            <b/>
            <sz val="9"/>
            <color indexed="81"/>
            <rFont val="Tahoma"/>
            <family val="2"/>
          </rPr>
          <t>Para realizar el cálculo del impacto del riesgo de corrupción diríjase a las pestañas “Impacto en riesgos de Corrupción” y diligencie las preguntas allí formuladas. Una vez se haya diligenciado el cuestionario, el aplicativo calculará automáticamente el impacto del riesgo identificado.</t>
        </r>
      </text>
    </comment>
    <comment ref="S6" authorId="0" shapeId="0" xr:uid="{00000000-0006-0000-0100-000009000000}">
      <text>
        <r>
          <rPr>
            <b/>
            <sz val="9"/>
            <color indexed="81"/>
            <rFont val="Tahoma"/>
            <family val="2"/>
          </rPr>
          <t>Para realizar el cálculo del impacto del riesgo de gestión diríjase a las pestañas “Impacto en riesgos de Gestión” y diligencie las preguntas allí formuladas. Una vez se haya diligenciado el cuestionario, el aplicativo calculará automáticamente el impacto del riesgo identificado.</t>
        </r>
      </text>
    </comment>
    <comment ref="V6" authorId="0" shapeId="0" xr:uid="{00000000-0006-0000-0100-00000A000000}">
      <text>
        <r>
          <rPr>
            <b/>
            <sz val="9"/>
            <color indexed="81"/>
            <rFont val="Tahoma"/>
            <family val="2"/>
          </rPr>
          <t>La Zona de riesgo Inherente se calcula automáticamente dependiendo del tipo de riesgo  (Gestión o Corrupción) seleccionada en la columna K. Esta zona resulta de combinar la probabilidad con el impacto y se clasifica en:
Zona de Riesgo Baja 
Zona de Riesgo Moderada
Zona de Riesgo Alta
Zona de Riesgo Extrema</t>
        </r>
      </text>
    </comment>
    <comment ref="AQ6" authorId="0" shapeId="0" xr:uid="{00000000-0006-0000-0100-00000B000000}">
      <text>
        <r>
          <rPr>
            <b/>
            <sz val="9"/>
            <color indexed="81"/>
            <rFont val="Tahoma"/>
            <family val="2"/>
          </rPr>
          <t>Corresponde a la posibilidad de ocurrencia del riesgo después de aplicar los Controles Preventivos.
Esta probabilidad se calcula automáticamente de acuerdo a la calificación de los controles Preventivos.</t>
        </r>
      </text>
    </comment>
    <comment ref="AR6" authorId="0" shapeId="0" xr:uid="{00000000-0006-0000-0100-00000C000000}">
      <text>
        <r>
          <rPr>
            <b/>
            <sz val="9"/>
            <color indexed="81"/>
            <rFont val="Tahoma"/>
            <family val="2"/>
          </rPr>
          <t>Corresponde a la valoración de las consecuencias del riesgo después de aplicar controles detectives y correctivos.
Esta probabilidad se calcula automáticamente de acuerdo a la calificación de los Controles Detectives y Correctivos.</t>
        </r>
      </text>
    </comment>
    <comment ref="AS6" authorId="0" shapeId="0" xr:uid="{00000000-0006-0000-0100-00000D000000}">
      <text>
        <r>
          <rPr>
            <b/>
            <sz val="9"/>
            <color indexed="81"/>
            <rFont val="Tahoma"/>
            <family val="2"/>
          </rPr>
          <t>La Zona de riesgo Residual se calcula automáticamente dependiendo del tipo de riesgo  (Gestión o Corrupción) seleccionada en la columna K. 
Esta zona resulta de combinar la probabilidad con el impacto  residual.</t>
        </r>
      </text>
    </comment>
    <comment ref="AT6" authorId="0" shapeId="0" xr:uid="{00000000-0006-0000-0100-00000E000000}">
      <text>
        <r>
          <rPr>
            <b/>
            <sz val="9"/>
            <color indexed="81"/>
            <rFont val="Tahoma"/>
            <family val="2"/>
          </rPr>
          <t>Corresponde a las acciones que se deben desarrollar  para darle tratamiento al riesgo residual, es decir, el que queda después de utilizar los controles. 
El tratamiento está definido en la política de administración del riesgo, así:
Zona de Riesgo Extrema: Evitar el riesgo mediante acciones asociadas a mejorar el control o acciones adicionales tendientes a automatizar los controles; Si la causa es atribuible a un tercero, transferir el riesgo y eventualmente efectuar mejoras en el control o en el proceso.
Zona de Riesgo Alta: Reducir el riesgo mediante acciones asociadas a mejorar el control o acciones adicionales tendientes a automatizar los controles; Si la causa es atribuible a un tercero, transferir el riesgo y eventualmente efectuar mejoras en el control o en el proceso.
Zona de Riesgo Media: Reducir el riesgo mediante acciones asociadas a mejorar el control o acciones adicionales tendientes a automatizar los controles; Si la causa es atribuible a un tercero, transferir el riesgo y eventualmente efectuar mejoras en el control o en el proceso.
Zona de Riesgo Baja: Asumir el riesgo para lo cual se debe mantener el control, en caso de existir, y gestionarlo. 
Los riesgos de corrupción son inaceptables y su tratamiento corresponde al de zona extrema.</t>
        </r>
      </text>
    </comment>
    <comment ref="AZ6" authorId="0" shapeId="0" xr:uid="{00000000-0006-0000-0100-00000F000000}">
      <text>
        <r>
          <rPr>
            <b/>
            <sz val="9"/>
            <color indexed="81"/>
            <rFont val="Tahoma"/>
            <family val="2"/>
          </rPr>
          <t>Se trae automáticamente, de acuerdo a la política de administración del riesgo, así:
Mensual: Para todos los riesgos de Corrupción independientemente de su zona de riesgo; para los riesgos de Gestión riesgos ubicados en zona de riesgo residual Extrema y Alta
Trimestral: Para riesgos ubicados en zona de riesgo residual Media y baja</t>
        </r>
      </text>
    </comment>
    <comment ref="BA6" authorId="0" shapeId="0" xr:uid="{00000000-0006-0000-0100-000010000000}">
      <text>
        <r>
          <rPr>
            <b/>
            <sz val="9"/>
            <color indexed="81"/>
            <rFont val="Tahoma"/>
            <family val="2"/>
          </rPr>
          <t>Escriba las acciones que realiza para monitorear los controles establecidos y las acciones de tratamiento, si aplica.</t>
        </r>
      </text>
    </comment>
    <comment ref="BB6" authorId="0" shapeId="0" xr:uid="{00000000-0006-0000-0100-000011000000}">
      <text>
        <r>
          <rPr>
            <b/>
            <sz val="9"/>
            <color indexed="81"/>
            <rFont val="Tahoma"/>
            <family val="2"/>
          </rPr>
          <t>Corresponde al líder del proceso.</t>
        </r>
      </text>
    </comment>
    <comment ref="I7" authorId="0" shapeId="0" xr:uid="{00000000-0006-0000-0100-000012000000}">
      <text>
        <r>
          <rPr>
            <b/>
            <sz val="9"/>
            <color indexed="81"/>
            <rFont val="Tahoma"/>
            <family val="2"/>
          </rPr>
          <t>Riesgo: Se entenderá como la posibilidad de que suceda algún evento que tendrá un impacto sobre los objetivos del proceso. Se expresa en términos de probabilidad e impacto.</t>
        </r>
      </text>
    </comment>
    <comment ref="J7" authorId="0" shapeId="0" xr:uid="{00000000-0006-0000-0100-000013000000}">
      <text>
        <r>
          <rPr>
            <b/>
            <sz val="9"/>
            <color indexed="81"/>
            <rFont val="Tahoma"/>
            <family val="2"/>
          </rPr>
          <t>Son los medios, las circunstancias y agentes generadores de riesgo, entendidos como todos los sujetos u objetos que tienen la capacidad de originar un riesgo.</t>
        </r>
      </text>
    </comment>
    <comment ref="K7" authorId="0" shapeId="0" xr:uid="{00000000-0006-0000-0100-000014000000}">
      <text>
        <r>
          <rPr>
            <b/>
            <sz val="9"/>
            <color indexed="81"/>
            <rFont val="Tahoma"/>
            <family val="2"/>
          </rPr>
          <t>Es el resultado de un evento que puede estar expresado tanto cualitativa como cuantitativamente. Se debe entender como una perdida, perjuicio, desventaja o ganancia, frente a la consecución de los objetivos de un proceso o de toda la entidad.</t>
        </r>
        <r>
          <rPr>
            <sz val="9"/>
            <color indexed="81"/>
            <rFont val="Tahoma"/>
            <family val="2"/>
          </rPr>
          <t xml:space="preserve">
</t>
        </r>
      </text>
    </comment>
    <comment ref="L7" authorId="0" shapeId="0" xr:uid="{00000000-0006-0000-0100-000015000000}">
      <text>
        <r>
          <rPr>
            <b/>
            <sz val="9"/>
            <color indexed="81"/>
            <rFont val="Tahoma"/>
            <family val="2"/>
          </rPr>
          <t>seleccione si el riesgo identificado corresponde a uno de gestión o a uno de corrupción.</t>
        </r>
      </text>
    </comment>
    <comment ref="M7" authorId="0" shapeId="0" xr:uid="{00000000-0006-0000-0100-000016000000}">
      <text>
        <r>
          <rPr>
            <b/>
            <sz val="9"/>
            <color indexed="81"/>
            <rFont val="Tahoma"/>
            <family val="2"/>
          </rPr>
          <t>Si el riesgo es de Tipo Gestión, se clasifica en:
    G. Estratégico
    G. Imagen
    G. Operativo
    G. Financiero
    G. Cumplimiento
    G. Tecnología
Si el riesgo es de Tipo Corrupción, se  clasifica en:
    Corrupción 
    C. Soborno
    C. Piratería
    C. Fraude</t>
        </r>
      </text>
    </comment>
    <comment ref="P7" authorId="0" shapeId="0" xr:uid="{00000000-0006-0000-0100-000017000000}">
      <text>
        <r>
          <rPr>
            <b/>
            <sz val="9"/>
            <color indexed="81"/>
            <rFont val="Tahoma"/>
            <family val="2"/>
          </rPr>
          <t xml:space="preserve">El impacto se mide según el efecto que puede causar el hecho de corrupción en el cumplimiento de los fines de la entidad. La asignación del puntaje se da de acuerdo al diligenciamiento del cuestionario dispuesto en el aplicativo. Se clasifica en los siguientes  niveles: 
Moderado
Mayor
Catastrófico </t>
        </r>
      </text>
    </comment>
    <comment ref="Q7" authorId="0" shapeId="0" xr:uid="{00000000-0006-0000-0100-000018000000}">
      <text>
        <r>
          <rPr>
            <b/>
            <sz val="9"/>
            <color indexed="81"/>
            <rFont val="Tahoma"/>
            <family val="2"/>
          </rPr>
          <t>Seleccione la respuesta que más se adecúe al impacto del riesgo. La opción "No Aplica" se usa cuando el impacto que se analiza es de Gestión.</t>
        </r>
      </text>
    </comment>
    <comment ref="R7" authorId="0" shapeId="0" xr:uid="{00000000-0006-0000-0100-000019000000}">
      <text>
        <r>
          <rPr>
            <b/>
            <sz val="9"/>
            <color indexed="81"/>
            <rFont val="Tahoma"/>
            <family val="2"/>
          </rPr>
          <t>Se calcula automáticamente</t>
        </r>
      </text>
    </comment>
    <comment ref="S7" authorId="0" shapeId="0" xr:uid="{00000000-0006-0000-0100-00001A000000}">
      <text>
        <r>
          <rPr>
            <b/>
            <sz val="9"/>
            <color indexed="81"/>
            <rFont val="Tahoma"/>
            <family val="2"/>
          </rPr>
          <t>El impacto de los riesgos de gestión se puede en presentar en una o mas de las siguientes temáticas, que deben ser seleccionadas de acuerdo a la naturaleza del riesgo. 
Los siguientes niveles de impacto del riesgo de gestión son::
Insignificante
Menor
Moderado
Mayor
Catastrófico</t>
        </r>
      </text>
    </comment>
    <comment ref="T7" authorId="0" shapeId="0" xr:uid="{00000000-0006-0000-0100-00001B000000}">
      <text>
        <r>
          <rPr>
            <b/>
            <sz val="9"/>
            <color indexed="81"/>
            <rFont val="Tahoma"/>
            <family val="2"/>
          </rPr>
          <t>Seleccione la respuesta que más se adecúe al impacto del riesgo. La opción "No Aplica" se usa cuando el impacto que se analiza es de Corrupción.</t>
        </r>
      </text>
    </comment>
    <comment ref="U7" authorId="0" shapeId="0" xr:uid="{00000000-0006-0000-0100-00001C000000}">
      <text>
        <r>
          <rPr>
            <b/>
            <sz val="9"/>
            <color indexed="81"/>
            <rFont val="Tahoma"/>
            <family val="2"/>
          </rPr>
          <t>Se calcula automáticamente</t>
        </r>
      </text>
    </comment>
    <comment ref="AU7" authorId="0" shapeId="0" xr:uid="{00000000-0006-0000-0100-00001D000000}">
      <text>
        <r>
          <rPr>
            <b/>
            <sz val="9"/>
            <color indexed="81"/>
            <rFont val="Tahoma"/>
            <family val="2"/>
          </rPr>
          <t>Describas las acciones adicionales requeridas para mejorar el control del riesgo</t>
        </r>
      </text>
    </comment>
    <comment ref="AV7" authorId="0" shapeId="0" xr:uid="{00000000-0006-0000-0100-00001E000000}">
      <text>
        <r>
          <rPr>
            <b/>
            <sz val="9"/>
            <color indexed="81"/>
            <rFont val="Tahoma"/>
            <family val="2"/>
          </rPr>
          <t>Corresponde al tiempo máximo en que se desarrollará la actividad. Favor incluir día/mes/año.</t>
        </r>
      </text>
    </comment>
    <comment ref="AW7" authorId="0" shapeId="0" xr:uid="{00000000-0006-0000-0100-00001F000000}">
      <text>
        <r>
          <rPr>
            <b/>
            <sz val="9"/>
            <color indexed="81"/>
            <rFont val="Tahoma"/>
            <family val="2"/>
          </rPr>
          <t>Corresponde a las evidencias esperadas de la ejecución o cumplimiento de la actividad</t>
        </r>
        <r>
          <rPr>
            <sz val="9"/>
            <color indexed="81"/>
            <rFont val="Tahoma"/>
            <family val="2"/>
          </rPr>
          <t xml:space="preserve">
</t>
        </r>
      </text>
    </comment>
    <comment ref="W10" authorId="0" shapeId="0" xr:uid="{00000000-0006-0000-0100-000020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10" authorId="0" shapeId="0" xr:uid="{00000000-0006-0000-0100-000021000000}">
      <text>
        <r>
          <rPr>
            <b/>
            <sz val="9"/>
            <color indexed="81"/>
            <rFont val="Tahoma"/>
            <family val="2"/>
          </rPr>
          <t>Detallar las acciones específicas que permiten operar el control, considerando que de estas debe haber alguna evidencia o soporte.</t>
        </r>
      </text>
    </comment>
    <comment ref="AB10" authorId="0" shapeId="0" xr:uid="{00000000-0006-0000-0100-000022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10" authorId="0" shapeId="0" xr:uid="{00000000-0006-0000-0100-000023000000}">
      <text>
        <r>
          <rPr>
            <b/>
            <sz val="9"/>
            <color indexed="81"/>
            <rFont val="Tahoma"/>
            <family val="2"/>
          </rPr>
          <t>Detallar las acciones específicas que permiten operar el control, considerando que de estas debe haber alguna evidencia o soporte.</t>
        </r>
      </text>
    </comment>
    <comment ref="AG10" authorId="0" shapeId="0" xr:uid="{00000000-0006-0000-0100-000024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10" authorId="0" shapeId="0" xr:uid="{00000000-0006-0000-0100-000025000000}">
      <text>
        <r>
          <rPr>
            <b/>
            <sz val="9"/>
            <color indexed="81"/>
            <rFont val="Tahoma"/>
            <family val="2"/>
          </rPr>
          <t>Detallar las acciones específicas que permiten operar el control, considerando que de estas debe haber alguna evidencia o soporte.</t>
        </r>
      </text>
    </comment>
    <comment ref="W17" authorId="0" shapeId="0" xr:uid="{00000000-0006-0000-0100-000026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Defectivo: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17" authorId="0" shapeId="0" xr:uid="{00000000-0006-0000-0100-000027000000}">
      <text>
        <r>
          <rPr>
            <b/>
            <sz val="9"/>
            <color indexed="81"/>
            <rFont val="Tahoma"/>
            <family val="2"/>
          </rPr>
          <t>Seleccione la periodicidad en que se mide el control</t>
        </r>
      </text>
    </comment>
    <comment ref="AB17" authorId="0" shapeId="0" xr:uid="{00000000-0006-0000-0100-000028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Defectivo: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17" authorId="0" shapeId="0" xr:uid="{00000000-0006-0000-0100-000029000000}">
      <text>
        <r>
          <rPr>
            <b/>
            <sz val="9"/>
            <color indexed="81"/>
            <rFont val="Tahoma"/>
            <family val="2"/>
          </rPr>
          <t>Seleccione la periodicidad en que se mide el control</t>
        </r>
      </text>
    </comment>
    <comment ref="AG17" authorId="0" shapeId="0" xr:uid="{00000000-0006-0000-0100-00002A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Defectivo: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17" authorId="0" shapeId="0" xr:uid="{00000000-0006-0000-0100-00002B000000}">
      <text>
        <r>
          <rPr>
            <b/>
            <sz val="9"/>
            <color indexed="81"/>
            <rFont val="Tahoma"/>
            <family val="2"/>
          </rPr>
          <t>Seleccione la periodicidad en que se mide el control</t>
        </r>
      </text>
    </comment>
    <comment ref="AL17" authorId="0" shapeId="0" xr:uid="{00000000-0006-0000-0100-00002C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Defectivo: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17" authorId="0" shapeId="0" xr:uid="{00000000-0006-0000-0100-00002D000000}">
      <text>
        <r>
          <rPr>
            <b/>
            <sz val="9"/>
            <color indexed="81"/>
            <rFont val="Tahoma"/>
            <family val="2"/>
          </rPr>
          <t>Seleccione la periodicidad en que se mide el control</t>
        </r>
      </text>
    </comment>
    <comment ref="Z19" authorId="0" shapeId="0" xr:uid="{00000000-0006-0000-0100-00002E000000}">
      <text>
        <r>
          <rPr>
            <b/>
            <sz val="9"/>
            <color indexed="81"/>
            <rFont val="Tahoma"/>
            <family val="2"/>
          </rPr>
          <t>Seleccione la mejor respuesta que permita valorar el control. La calificación del control se calcula automáticamente dependiendo de las respuestas afirmativas seleccionadas.</t>
        </r>
      </text>
    </comment>
    <comment ref="AE19" authorId="0" shapeId="0" xr:uid="{00000000-0006-0000-0100-00002F000000}">
      <text>
        <r>
          <rPr>
            <b/>
            <sz val="9"/>
            <color indexed="81"/>
            <rFont val="Tahoma"/>
            <family val="2"/>
          </rPr>
          <t>Seleccione la mejor respuesta que permita valorar el control. La calificación del control se calcula automáticamente dependiendo de las respuestas afirmativas seleccionadas.</t>
        </r>
      </text>
    </comment>
    <comment ref="AJ19" authorId="0" shapeId="0" xr:uid="{00000000-0006-0000-0100-000030000000}">
      <text>
        <r>
          <rPr>
            <b/>
            <sz val="9"/>
            <color indexed="81"/>
            <rFont val="Tahoma"/>
            <family val="2"/>
          </rPr>
          <t>Seleccione la mejor respuesta que permita valorar el control. La calificación del control se calcula automáticamente dependiendo de las respuestas afirmativas seleccionadas.</t>
        </r>
      </text>
    </comment>
    <comment ref="AO19" authorId="0" shapeId="0" xr:uid="{00000000-0006-0000-0100-000031000000}">
      <text>
        <r>
          <rPr>
            <b/>
            <sz val="9"/>
            <color indexed="81"/>
            <rFont val="Tahoma"/>
            <family val="2"/>
          </rPr>
          <t>Seleccione la mejor respuesta que permita valorar el control. La calificación del control se calcula automáticamente dependiendo de las respuestas afirmativas seleccionadas.</t>
        </r>
      </text>
    </comment>
    <comment ref="W28" authorId="0" shapeId="0" xr:uid="{00000000-0006-0000-0100-000032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28" authorId="0" shapeId="0" xr:uid="{00000000-0006-0000-0100-000033000000}">
      <text>
        <r>
          <rPr>
            <b/>
            <sz val="9"/>
            <color indexed="81"/>
            <rFont val="Tahoma"/>
            <family val="2"/>
          </rPr>
          <t>Detallar las acciones específicas que permiten operar el control, considerando que de estas debe haber alguna evidencia o soporte.</t>
        </r>
      </text>
    </comment>
    <comment ref="AB28" authorId="0" shapeId="0" xr:uid="{00000000-0006-0000-0100-000034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28" authorId="0" shapeId="0" xr:uid="{00000000-0006-0000-0100-000035000000}">
      <text>
        <r>
          <rPr>
            <b/>
            <sz val="9"/>
            <color indexed="81"/>
            <rFont val="Tahoma"/>
            <family val="2"/>
          </rPr>
          <t>Detallar las acciones específicas que permiten operar el control, considerando que de estas debe haber alguna evidencia o soporte.</t>
        </r>
      </text>
    </comment>
    <comment ref="AG28" authorId="0" shapeId="0" xr:uid="{00000000-0006-0000-0100-000036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28" authorId="0" shapeId="0" xr:uid="{00000000-0006-0000-0100-000037000000}">
      <text>
        <r>
          <rPr>
            <b/>
            <sz val="9"/>
            <color indexed="81"/>
            <rFont val="Tahoma"/>
            <family val="2"/>
          </rPr>
          <t>Detallar las acciones específicas que permiten operar el control, considerando que de estas debe haber alguna evidencia o soporte.</t>
        </r>
      </text>
    </comment>
    <comment ref="AL28" authorId="0" shapeId="0" xr:uid="{00000000-0006-0000-0100-000038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28" authorId="0" shapeId="0" xr:uid="{00000000-0006-0000-0100-000039000000}">
      <text>
        <r>
          <rPr>
            <b/>
            <sz val="9"/>
            <color indexed="81"/>
            <rFont val="Tahoma"/>
            <family val="2"/>
          </rPr>
          <t>Detallar las acciones específicas que permiten operar el control, considerando que de estas debe haber alguna evidencia o soporte.</t>
        </r>
      </text>
    </comment>
    <comment ref="W35" authorId="0" shapeId="0" xr:uid="{00000000-0006-0000-0100-00003A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Detective: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35" authorId="0" shapeId="0" xr:uid="{00000000-0006-0000-0100-00003B000000}">
      <text>
        <r>
          <rPr>
            <b/>
            <sz val="9"/>
            <color indexed="81"/>
            <rFont val="Tahoma"/>
            <family val="2"/>
          </rPr>
          <t>Seleccione la periodicidad en que se mide el control</t>
        </r>
      </text>
    </comment>
    <comment ref="AB35" authorId="0" shapeId="0" xr:uid="{00000000-0006-0000-0100-00003C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35" authorId="0" shapeId="0" xr:uid="{00000000-0006-0000-0100-00003D000000}">
      <text>
        <r>
          <rPr>
            <b/>
            <sz val="9"/>
            <color indexed="81"/>
            <rFont val="Tahoma"/>
            <family val="2"/>
          </rPr>
          <t>Seleccione la periodicidad en que se mide el control</t>
        </r>
      </text>
    </comment>
    <comment ref="AG35" authorId="0" shapeId="0" xr:uid="{00000000-0006-0000-0100-00003E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35" authorId="0" shapeId="0" xr:uid="{00000000-0006-0000-0100-00003F000000}">
      <text>
        <r>
          <rPr>
            <b/>
            <sz val="9"/>
            <color indexed="81"/>
            <rFont val="Tahoma"/>
            <family val="2"/>
          </rPr>
          <t>Seleccione la periodicidad en que se mide el control</t>
        </r>
      </text>
    </comment>
    <comment ref="AL35" authorId="0" shapeId="0" xr:uid="{00000000-0006-0000-0100-000040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35" authorId="0" shapeId="0" xr:uid="{00000000-0006-0000-0100-000041000000}">
      <text>
        <r>
          <rPr>
            <b/>
            <sz val="9"/>
            <color indexed="81"/>
            <rFont val="Tahoma"/>
            <family val="2"/>
          </rPr>
          <t>Seleccione la periodicidad en que se mide el control</t>
        </r>
      </text>
    </comment>
    <comment ref="Z37" authorId="0" shapeId="0" xr:uid="{00000000-0006-0000-0100-000042000000}">
      <text>
        <r>
          <rPr>
            <b/>
            <sz val="9"/>
            <color indexed="81"/>
            <rFont val="Tahoma"/>
            <family val="2"/>
          </rPr>
          <t>Seleccione la mejor respuesta que permita valorar el control. La calificación del control se calcula automáticamente dependiendo de las respuestas afirmativas seleccionadas.</t>
        </r>
      </text>
    </comment>
    <comment ref="AE37" authorId="0" shapeId="0" xr:uid="{00000000-0006-0000-0100-000043000000}">
      <text>
        <r>
          <rPr>
            <b/>
            <sz val="9"/>
            <color indexed="81"/>
            <rFont val="Tahoma"/>
            <family val="2"/>
          </rPr>
          <t>Seleccione la mejor respuesta que permita valorar el control. La calificación del control se calcula automáticamente dependiendo de las respuestas afirmativas seleccionadas.</t>
        </r>
      </text>
    </comment>
    <comment ref="AJ37" authorId="0" shapeId="0" xr:uid="{00000000-0006-0000-0100-000044000000}">
      <text>
        <r>
          <rPr>
            <b/>
            <sz val="9"/>
            <color indexed="81"/>
            <rFont val="Tahoma"/>
            <family val="2"/>
          </rPr>
          <t>Seleccione la mejor respuesta que permita valorar el control. La calificación del control se calcula automáticamente dependiendo de las respuestas afirmativas seleccionadas.</t>
        </r>
      </text>
    </comment>
    <comment ref="AO37" authorId="0" shapeId="0" xr:uid="{00000000-0006-0000-0100-000045000000}">
      <text>
        <r>
          <rPr>
            <b/>
            <sz val="9"/>
            <color indexed="81"/>
            <rFont val="Tahoma"/>
            <family val="2"/>
          </rPr>
          <t>Seleccione la mejor respuesta que permita valorar el control. La calificación del control se calcula automáticamente dependiendo de las respuestas afirmativas seleccionadas.</t>
        </r>
      </text>
    </comment>
    <comment ref="W46" authorId="0" shapeId="0" xr:uid="{00000000-0006-0000-0100-000046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B46" authorId="0" shapeId="0" xr:uid="{00000000-0006-0000-0100-000047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46" authorId="0" shapeId="0" xr:uid="{00000000-0006-0000-0100-000048000000}">
      <text>
        <r>
          <rPr>
            <b/>
            <sz val="9"/>
            <color indexed="81"/>
            <rFont val="Tahoma"/>
            <family val="2"/>
          </rPr>
          <t>Detallar las acciones específicas que permiten operar el control, considerando que de estas debe haber alguna evidencia o soporte.</t>
        </r>
      </text>
    </comment>
    <comment ref="AG46" authorId="0" shapeId="0" xr:uid="{00000000-0006-0000-0100-000049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46" authorId="0" shapeId="0" xr:uid="{00000000-0006-0000-0100-00004A000000}">
      <text>
        <r>
          <rPr>
            <b/>
            <sz val="9"/>
            <color indexed="81"/>
            <rFont val="Tahoma"/>
            <family val="2"/>
          </rPr>
          <t>Detallar las acciones específicas que permiten operar el control, considerando que de estas debe haber alguna evidencia o soporte.</t>
        </r>
      </text>
    </comment>
    <comment ref="AL46" authorId="0" shapeId="0" xr:uid="{00000000-0006-0000-0100-00004B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46" authorId="0" shapeId="0" xr:uid="{00000000-0006-0000-0100-00004C000000}">
      <text>
        <r>
          <rPr>
            <b/>
            <sz val="9"/>
            <color indexed="81"/>
            <rFont val="Tahoma"/>
            <family val="2"/>
          </rPr>
          <t>Detallar las acciones específicas que permiten operar el control, considerando que de estas debe haber alguna evidencia o soporte.</t>
        </r>
      </text>
    </comment>
    <comment ref="I49" authorId="1" shapeId="0" xr:uid="{00000000-0006-0000-0100-00004D000000}">
      <text>
        <r>
          <rPr>
            <b/>
            <sz val="9"/>
            <color indexed="81"/>
            <rFont val="Tahoma"/>
            <family val="2"/>
          </rPr>
          <t>Suly Samira Ceron Salas:</t>
        </r>
        <r>
          <rPr>
            <sz val="9"/>
            <color indexed="81"/>
            <rFont val="Tahoma"/>
            <family val="2"/>
          </rPr>
          <t xml:space="preserve">
del mvct</t>
        </r>
      </text>
    </comment>
    <comment ref="W53" authorId="0" shapeId="0" xr:uid="{00000000-0006-0000-0100-00004E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53" authorId="0" shapeId="0" xr:uid="{00000000-0006-0000-0100-00004F000000}">
      <text>
        <r>
          <rPr>
            <b/>
            <sz val="9"/>
            <color indexed="81"/>
            <rFont val="Tahoma"/>
            <family val="2"/>
          </rPr>
          <t>Seleccione la periodicidad en que se mide el control</t>
        </r>
      </text>
    </comment>
    <comment ref="AB53" authorId="0" shapeId="0" xr:uid="{00000000-0006-0000-0100-000050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53" authorId="0" shapeId="0" xr:uid="{00000000-0006-0000-0100-000051000000}">
      <text>
        <r>
          <rPr>
            <b/>
            <sz val="9"/>
            <color indexed="81"/>
            <rFont val="Tahoma"/>
            <family val="2"/>
          </rPr>
          <t>Seleccione la periodicidad en que se mide el control</t>
        </r>
      </text>
    </comment>
    <comment ref="AG53" authorId="0" shapeId="0" xr:uid="{00000000-0006-0000-0100-000052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53" authorId="0" shapeId="0" xr:uid="{00000000-0006-0000-0100-000053000000}">
      <text>
        <r>
          <rPr>
            <b/>
            <sz val="9"/>
            <color indexed="81"/>
            <rFont val="Tahoma"/>
            <family val="2"/>
          </rPr>
          <t>Seleccione la periodicidad en que se mide el control</t>
        </r>
      </text>
    </comment>
    <comment ref="AL53" authorId="0" shapeId="0" xr:uid="{00000000-0006-0000-0100-000054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53" authorId="0" shapeId="0" xr:uid="{00000000-0006-0000-0100-000055000000}">
      <text>
        <r>
          <rPr>
            <b/>
            <sz val="9"/>
            <color indexed="81"/>
            <rFont val="Tahoma"/>
            <family val="2"/>
          </rPr>
          <t>Seleccione la periodicidad en que se mide el control</t>
        </r>
      </text>
    </comment>
    <comment ref="Y54" authorId="1" shapeId="0" xr:uid="{00000000-0006-0000-0100-000056000000}">
      <text>
        <r>
          <rPr>
            <b/>
            <sz val="9"/>
            <color indexed="81"/>
            <rFont val="Tahoma"/>
            <family val="2"/>
          </rPr>
          <t>Suly Samira Ceron Salas:</t>
        </r>
        <r>
          <rPr>
            <sz val="9"/>
            <color indexed="81"/>
            <rFont val="Tahoma"/>
            <family val="2"/>
          </rPr>
          <t xml:space="preserve">
cuando se requiera</t>
        </r>
      </text>
    </comment>
    <comment ref="Z55" authorId="0" shapeId="0" xr:uid="{00000000-0006-0000-0100-000057000000}">
      <text>
        <r>
          <rPr>
            <b/>
            <sz val="9"/>
            <color indexed="81"/>
            <rFont val="Tahoma"/>
            <family val="2"/>
          </rPr>
          <t>Seleccione la mejor respuesta que permita valorar el control. La calificación del control se calcula automáticamente dependiendo de las respuestas afirmativas seleccionadas.</t>
        </r>
      </text>
    </comment>
    <comment ref="AE55" authorId="0" shapeId="0" xr:uid="{00000000-0006-0000-0100-000058000000}">
      <text>
        <r>
          <rPr>
            <b/>
            <sz val="9"/>
            <color indexed="81"/>
            <rFont val="Tahoma"/>
            <family val="2"/>
          </rPr>
          <t>Seleccione la mejor respuesta que permita valorar el control. La calificación del control se calcula automáticamente dependiendo de las respuestas afirmativas seleccionadas.</t>
        </r>
      </text>
    </comment>
    <comment ref="AJ55" authorId="0" shapeId="0" xr:uid="{00000000-0006-0000-0100-000059000000}">
      <text>
        <r>
          <rPr>
            <b/>
            <sz val="9"/>
            <color indexed="81"/>
            <rFont val="Tahoma"/>
            <family val="2"/>
          </rPr>
          <t>Seleccione la mejor respuesta que permita valorar el control. La calificación del control se calcula automáticamente dependiendo de las respuestas afirmativas seleccionadas.</t>
        </r>
      </text>
    </comment>
    <comment ref="AO55" authorId="0" shapeId="0" xr:uid="{00000000-0006-0000-0100-00005A000000}">
      <text>
        <r>
          <rPr>
            <b/>
            <sz val="9"/>
            <color indexed="81"/>
            <rFont val="Tahoma"/>
            <family val="2"/>
          </rPr>
          <t>Seleccione la mejor respuesta que permita valorar el control. La calificación del control se calcula automáticamente dependiendo de las respuestas afirmativas seleccionadas.</t>
        </r>
      </text>
    </comment>
    <comment ref="W64" authorId="0" shapeId="0" xr:uid="{00000000-0006-0000-0100-00005B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64" authorId="0" shapeId="0" xr:uid="{00000000-0006-0000-0100-00005C000000}">
      <text>
        <r>
          <rPr>
            <b/>
            <sz val="9"/>
            <color indexed="81"/>
            <rFont val="Tahoma"/>
            <family val="2"/>
          </rPr>
          <t>Detallar las acciones específicas que permiten operar el control, considerando que de estas debe haber alguna evidencia o soporte.</t>
        </r>
      </text>
    </comment>
    <comment ref="AB64" authorId="0" shapeId="0" xr:uid="{00000000-0006-0000-0100-00005D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64" authorId="0" shapeId="0" xr:uid="{00000000-0006-0000-0100-00005E000000}">
      <text>
        <r>
          <rPr>
            <b/>
            <sz val="9"/>
            <color indexed="81"/>
            <rFont val="Tahoma"/>
            <family val="2"/>
          </rPr>
          <t>Detallar las acciones específicas que permiten operar el control, considerando que de estas debe haber alguna evidencia o soporte.</t>
        </r>
      </text>
    </comment>
    <comment ref="AG64" authorId="0" shapeId="0" xr:uid="{00000000-0006-0000-0100-00005F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64" authorId="0" shapeId="0" xr:uid="{00000000-0006-0000-0100-000060000000}">
      <text>
        <r>
          <rPr>
            <b/>
            <sz val="9"/>
            <color indexed="81"/>
            <rFont val="Tahoma"/>
            <family val="2"/>
          </rPr>
          <t>Detallar las acciones específicas que permiten operar el control, considerando que de estas debe haber alguna evidencia o soporte.</t>
        </r>
      </text>
    </comment>
    <comment ref="AL64" authorId="0" shapeId="0" xr:uid="{00000000-0006-0000-0100-000061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64" authorId="0" shapeId="0" xr:uid="{00000000-0006-0000-0100-000062000000}">
      <text>
        <r>
          <rPr>
            <b/>
            <sz val="9"/>
            <color indexed="81"/>
            <rFont val="Tahoma"/>
            <family val="2"/>
          </rPr>
          <t>Detallar las acciones específicas que permiten operar el control, considerando que de estas debe haber alguna evidencia o soporte.</t>
        </r>
      </text>
    </comment>
    <comment ref="W71" authorId="0" shapeId="0" xr:uid="{00000000-0006-0000-0100-000063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71" authorId="0" shapeId="0" xr:uid="{00000000-0006-0000-0100-000064000000}">
      <text>
        <r>
          <rPr>
            <b/>
            <sz val="9"/>
            <color indexed="81"/>
            <rFont val="Tahoma"/>
            <family val="2"/>
          </rPr>
          <t>Seleccione la periodicidad en que se mide el control</t>
        </r>
      </text>
    </comment>
    <comment ref="AB71" authorId="0" shapeId="0" xr:uid="{00000000-0006-0000-0100-000065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71" authorId="0" shapeId="0" xr:uid="{00000000-0006-0000-0100-000066000000}">
      <text>
        <r>
          <rPr>
            <b/>
            <sz val="9"/>
            <color indexed="81"/>
            <rFont val="Tahoma"/>
            <family val="2"/>
          </rPr>
          <t>Seleccione la periodicidad en que se mide el control</t>
        </r>
      </text>
    </comment>
    <comment ref="AG71" authorId="0" shapeId="0" xr:uid="{00000000-0006-0000-0100-000067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71" authorId="0" shapeId="0" xr:uid="{00000000-0006-0000-0100-000068000000}">
      <text>
        <r>
          <rPr>
            <b/>
            <sz val="9"/>
            <color indexed="81"/>
            <rFont val="Tahoma"/>
            <family val="2"/>
          </rPr>
          <t>Seleccione la periodicidad en que se mide el control</t>
        </r>
      </text>
    </comment>
    <comment ref="AL71" authorId="0" shapeId="0" xr:uid="{00000000-0006-0000-0100-000069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71" authorId="0" shapeId="0" xr:uid="{00000000-0006-0000-0100-00006A000000}">
      <text>
        <r>
          <rPr>
            <b/>
            <sz val="9"/>
            <color indexed="81"/>
            <rFont val="Tahoma"/>
            <family val="2"/>
          </rPr>
          <t>Seleccione la periodicidad en que se mide el control</t>
        </r>
      </text>
    </comment>
    <comment ref="Z73" authorId="0" shapeId="0" xr:uid="{00000000-0006-0000-0100-00006B000000}">
      <text>
        <r>
          <rPr>
            <b/>
            <sz val="9"/>
            <color indexed="81"/>
            <rFont val="Tahoma"/>
            <family val="2"/>
          </rPr>
          <t>Seleccione la mejor respuesta que permita valorar el control. La calificación del control se calcula automáticamente dependiendo de las respuestas afirmativas seleccionadas.</t>
        </r>
      </text>
    </comment>
    <comment ref="AE73" authorId="0" shapeId="0" xr:uid="{00000000-0006-0000-0100-00006C000000}">
      <text>
        <r>
          <rPr>
            <b/>
            <sz val="9"/>
            <color indexed="81"/>
            <rFont val="Tahoma"/>
            <family val="2"/>
          </rPr>
          <t>Seleccione la mejor respuesta que permita valorar el control. La calificación del control se calcula automáticamente dependiendo de las respuestas afirmativas seleccionadas.</t>
        </r>
      </text>
    </comment>
    <comment ref="AJ73" authorId="0" shapeId="0" xr:uid="{00000000-0006-0000-0100-00006D000000}">
      <text>
        <r>
          <rPr>
            <b/>
            <sz val="9"/>
            <color indexed="81"/>
            <rFont val="Tahoma"/>
            <family val="2"/>
          </rPr>
          <t>Seleccione la mejor respuesta que permita valorar el control. La calificación del control se calcula automáticamente dependiendo de las respuestas afirmativas seleccionadas.</t>
        </r>
      </text>
    </comment>
    <comment ref="AO73" authorId="0" shapeId="0" xr:uid="{00000000-0006-0000-0100-00006E000000}">
      <text>
        <r>
          <rPr>
            <b/>
            <sz val="9"/>
            <color indexed="81"/>
            <rFont val="Tahoma"/>
            <family val="2"/>
          </rPr>
          <t>Seleccione la mejor respuesta que permita valorar el control. La calificación del control se calcula automáticamente dependiendo de las respuestas afirmativas seleccionadas.</t>
        </r>
      </text>
    </comment>
    <comment ref="W82" authorId="0" shapeId="0" xr:uid="{00000000-0006-0000-0100-00006F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82" authorId="0" shapeId="0" xr:uid="{00000000-0006-0000-0100-000070000000}">
      <text>
        <r>
          <rPr>
            <b/>
            <sz val="9"/>
            <color indexed="81"/>
            <rFont val="Tahoma"/>
            <family val="2"/>
          </rPr>
          <t>Detallar las acciones específicas que permiten operar el control, considerando que de estas debe haber alguna evidencia o soporte.</t>
        </r>
      </text>
    </comment>
    <comment ref="AB82" authorId="0" shapeId="0" xr:uid="{00000000-0006-0000-0100-000071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82" authorId="0" shapeId="0" xr:uid="{00000000-0006-0000-0100-000072000000}">
      <text>
        <r>
          <rPr>
            <b/>
            <sz val="9"/>
            <color indexed="81"/>
            <rFont val="Tahoma"/>
            <family val="2"/>
          </rPr>
          <t>Detallar las acciones específicas que permiten operar el control, considerando que de estas debe haber alguna evidencia o soporte.</t>
        </r>
      </text>
    </comment>
    <comment ref="AG82" authorId="0" shapeId="0" xr:uid="{00000000-0006-0000-0100-000073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82" authorId="0" shapeId="0" xr:uid="{00000000-0006-0000-0100-000074000000}">
      <text>
        <r>
          <rPr>
            <b/>
            <sz val="9"/>
            <color indexed="81"/>
            <rFont val="Tahoma"/>
            <family val="2"/>
          </rPr>
          <t>Detallar las acciones específicas que permiten operar el control, considerando que de estas debe haber alguna evidencia o soporte.</t>
        </r>
      </text>
    </comment>
    <comment ref="AL82" authorId="0" shapeId="0" xr:uid="{00000000-0006-0000-0100-000075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82" authorId="0" shapeId="0" xr:uid="{00000000-0006-0000-0100-000076000000}">
      <text>
        <r>
          <rPr>
            <b/>
            <sz val="9"/>
            <color indexed="81"/>
            <rFont val="Tahoma"/>
            <family val="2"/>
          </rPr>
          <t>Detallar las acciones específicas que permiten operar el control, considerando que de estas debe haber alguna evidencia o soporte.</t>
        </r>
      </text>
    </comment>
    <comment ref="W89" authorId="0" shapeId="0" xr:uid="{00000000-0006-0000-0100-000077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89" authorId="0" shapeId="0" xr:uid="{00000000-0006-0000-0100-000078000000}">
      <text>
        <r>
          <rPr>
            <b/>
            <sz val="9"/>
            <color indexed="81"/>
            <rFont val="Tahoma"/>
            <family val="2"/>
          </rPr>
          <t>Seleccione la periodicidad en que se mide el control</t>
        </r>
      </text>
    </comment>
    <comment ref="AB89" authorId="0" shapeId="0" xr:uid="{00000000-0006-0000-0100-000079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89" authorId="0" shapeId="0" xr:uid="{00000000-0006-0000-0100-00007A000000}">
      <text>
        <r>
          <rPr>
            <b/>
            <sz val="9"/>
            <color indexed="81"/>
            <rFont val="Tahoma"/>
            <family val="2"/>
          </rPr>
          <t>Seleccione la periodicidad en que se mide el control</t>
        </r>
      </text>
    </comment>
    <comment ref="AG89" authorId="0" shapeId="0" xr:uid="{00000000-0006-0000-0100-00007B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89" authorId="0" shapeId="0" xr:uid="{00000000-0006-0000-0100-00007C000000}">
      <text>
        <r>
          <rPr>
            <b/>
            <sz val="9"/>
            <color indexed="81"/>
            <rFont val="Tahoma"/>
            <family val="2"/>
          </rPr>
          <t>Seleccione la periodicidad en que se mide el control</t>
        </r>
      </text>
    </comment>
    <comment ref="AL89" authorId="0" shapeId="0" xr:uid="{00000000-0006-0000-0100-00007D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89" authorId="0" shapeId="0" xr:uid="{00000000-0006-0000-0100-00007E000000}">
      <text>
        <r>
          <rPr>
            <b/>
            <sz val="9"/>
            <color indexed="81"/>
            <rFont val="Tahoma"/>
            <family val="2"/>
          </rPr>
          <t>Seleccione la periodicidad en que se mide el control</t>
        </r>
      </text>
    </comment>
    <comment ref="Z91" authorId="0" shapeId="0" xr:uid="{00000000-0006-0000-0100-00007F000000}">
      <text>
        <r>
          <rPr>
            <b/>
            <sz val="9"/>
            <color indexed="81"/>
            <rFont val="Tahoma"/>
            <family val="2"/>
          </rPr>
          <t>Seleccione la mejor respuesta que permita valorar el control. La calificación del control se calcula automáticamente dependiendo de las respuestas afirmativas seleccionadas.</t>
        </r>
      </text>
    </comment>
    <comment ref="AE91" authorId="0" shapeId="0" xr:uid="{00000000-0006-0000-0100-000080000000}">
      <text>
        <r>
          <rPr>
            <b/>
            <sz val="9"/>
            <color indexed="81"/>
            <rFont val="Tahoma"/>
            <family val="2"/>
          </rPr>
          <t>Seleccione la mejor respuesta que permita valorar el control. La calificación del control se calcula automáticamente dependiendo de las respuestas afirmativas seleccionadas.</t>
        </r>
      </text>
    </comment>
    <comment ref="AJ91" authorId="0" shapeId="0" xr:uid="{00000000-0006-0000-0100-000081000000}">
      <text>
        <r>
          <rPr>
            <b/>
            <sz val="9"/>
            <color indexed="81"/>
            <rFont val="Tahoma"/>
            <family val="2"/>
          </rPr>
          <t>Seleccione la mejor respuesta que permita valorar el control. La calificación del control se calcula automáticamente dependiendo de las respuestas afirmativas seleccionadas.</t>
        </r>
      </text>
    </comment>
    <comment ref="AO91" authorId="0" shapeId="0" xr:uid="{00000000-0006-0000-0100-000082000000}">
      <text>
        <r>
          <rPr>
            <b/>
            <sz val="9"/>
            <color indexed="81"/>
            <rFont val="Tahoma"/>
            <family val="2"/>
          </rPr>
          <t>Seleccione la mejor respuesta que permita valorar el control. La calificación del control se calcula automáticamente dependiendo de las respuestas afirmativas seleccionadas.</t>
        </r>
      </text>
    </comment>
    <comment ref="W100" authorId="0" shapeId="0" xr:uid="{00000000-0006-0000-0100-000083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100" authorId="0" shapeId="0" xr:uid="{00000000-0006-0000-0100-000084000000}">
      <text>
        <r>
          <rPr>
            <b/>
            <sz val="9"/>
            <color indexed="81"/>
            <rFont val="Tahoma"/>
            <family val="2"/>
          </rPr>
          <t>Detallar las acciones específicas que permiten operar el control, considerando que de estas debe haber alguna evidencia o soporte.</t>
        </r>
      </text>
    </comment>
    <comment ref="AB100" authorId="0" shapeId="0" xr:uid="{00000000-0006-0000-0100-000085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100" authorId="0" shapeId="0" xr:uid="{00000000-0006-0000-0100-000086000000}">
      <text>
        <r>
          <rPr>
            <b/>
            <sz val="9"/>
            <color indexed="81"/>
            <rFont val="Tahoma"/>
            <family val="2"/>
          </rPr>
          <t>Detallar las acciones específicas que permiten operar el control, considerando que de estas debe haber alguna evidencia o soporte.</t>
        </r>
      </text>
    </comment>
    <comment ref="AG100" authorId="0" shapeId="0" xr:uid="{00000000-0006-0000-0100-000087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100" authorId="0" shapeId="0" xr:uid="{00000000-0006-0000-0100-000088000000}">
      <text>
        <r>
          <rPr>
            <b/>
            <sz val="9"/>
            <color indexed="81"/>
            <rFont val="Tahoma"/>
            <family val="2"/>
          </rPr>
          <t>Detallar las acciones específicas que permiten operar el control, considerando que de estas debe haber alguna evidencia o soporte.</t>
        </r>
      </text>
    </comment>
    <comment ref="AL100" authorId="0" shapeId="0" xr:uid="{00000000-0006-0000-0100-000089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100" authorId="0" shapeId="0" xr:uid="{00000000-0006-0000-0100-00008A000000}">
      <text>
        <r>
          <rPr>
            <b/>
            <sz val="9"/>
            <color indexed="81"/>
            <rFont val="Tahoma"/>
            <family val="2"/>
          </rPr>
          <t>Detallar las acciones específicas que permiten operar el control, considerando que de estas debe haber alguna evidencia o soporte.</t>
        </r>
      </text>
    </comment>
    <comment ref="W107" authorId="0" shapeId="0" xr:uid="{00000000-0006-0000-0100-00008B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107" authorId="0" shapeId="0" xr:uid="{00000000-0006-0000-0100-00008C000000}">
      <text>
        <r>
          <rPr>
            <b/>
            <sz val="9"/>
            <color indexed="81"/>
            <rFont val="Tahoma"/>
            <family val="2"/>
          </rPr>
          <t>Seleccione la periodicidad en que se mide el control</t>
        </r>
      </text>
    </comment>
    <comment ref="AB107" authorId="0" shapeId="0" xr:uid="{00000000-0006-0000-0100-00008D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107" authorId="0" shapeId="0" xr:uid="{00000000-0006-0000-0100-00008E000000}">
      <text>
        <r>
          <rPr>
            <b/>
            <sz val="9"/>
            <color indexed="81"/>
            <rFont val="Tahoma"/>
            <family val="2"/>
          </rPr>
          <t>Seleccione la periodicidad en que se mide el control</t>
        </r>
      </text>
    </comment>
    <comment ref="AG107" authorId="0" shapeId="0" xr:uid="{00000000-0006-0000-0100-00008F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107" authorId="0" shapeId="0" xr:uid="{00000000-0006-0000-0100-000090000000}">
      <text>
        <r>
          <rPr>
            <b/>
            <sz val="9"/>
            <color indexed="81"/>
            <rFont val="Tahoma"/>
            <family val="2"/>
          </rPr>
          <t>Seleccione la periodicidad en que se mide el control</t>
        </r>
      </text>
    </comment>
    <comment ref="AL107" authorId="0" shapeId="0" xr:uid="{00000000-0006-0000-0100-000091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107" authorId="0" shapeId="0" xr:uid="{00000000-0006-0000-0100-000092000000}">
      <text>
        <r>
          <rPr>
            <b/>
            <sz val="9"/>
            <color indexed="81"/>
            <rFont val="Tahoma"/>
            <family val="2"/>
          </rPr>
          <t>Seleccione la periodicidad en que se mide el control</t>
        </r>
      </text>
    </comment>
    <comment ref="Z109" authorId="0" shapeId="0" xr:uid="{00000000-0006-0000-0100-000093000000}">
      <text>
        <r>
          <rPr>
            <b/>
            <sz val="9"/>
            <color indexed="81"/>
            <rFont val="Tahoma"/>
            <family val="2"/>
          </rPr>
          <t>Seleccione la mejor respuesta que permita valorar el control. La calificación del control se calcula automáticamente dependiendo de las respuestas afirmativas seleccionadas.</t>
        </r>
      </text>
    </comment>
    <comment ref="AE109" authorId="0" shapeId="0" xr:uid="{00000000-0006-0000-0100-000094000000}">
      <text>
        <r>
          <rPr>
            <b/>
            <sz val="9"/>
            <color indexed="81"/>
            <rFont val="Tahoma"/>
            <family val="2"/>
          </rPr>
          <t>Seleccione la mejor respuesta que permita valorar el control. La calificación del control se calcula automáticamente dependiendo de las respuestas afirmativas seleccionadas.</t>
        </r>
      </text>
    </comment>
    <comment ref="AJ109" authorId="0" shapeId="0" xr:uid="{00000000-0006-0000-0100-000095000000}">
      <text>
        <r>
          <rPr>
            <b/>
            <sz val="9"/>
            <color indexed="81"/>
            <rFont val="Tahoma"/>
            <family val="2"/>
          </rPr>
          <t>Seleccione la mejor respuesta que permita valorar el control. La calificación del control se calcula automáticamente dependiendo de las respuestas afirmativas seleccionadas.</t>
        </r>
      </text>
    </comment>
    <comment ref="AO109" authorId="0" shapeId="0" xr:uid="{00000000-0006-0000-0100-000096000000}">
      <text>
        <r>
          <rPr>
            <b/>
            <sz val="9"/>
            <color indexed="81"/>
            <rFont val="Tahoma"/>
            <family val="2"/>
          </rPr>
          <t>Seleccione la mejor respuesta que permita valorar el control. La calificación del control se calcula automáticamente dependiendo de las respuestas afirmativas seleccionadas.</t>
        </r>
      </text>
    </comment>
    <comment ref="W118" authorId="0" shapeId="0" xr:uid="{00000000-0006-0000-0100-000097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118" authorId="0" shapeId="0" xr:uid="{00000000-0006-0000-0100-000098000000}">
      <text>
        <r>
          <rPr>
            <b/>
            <sz val="9"/>
            <color indexed="81"/>
            <rFont val="Tahoma"/>
            <family val="2"/>
          </rPr>
          <t>Detallar las acciones específicas que permiten operar el control, considerando que de estas debe haber alguna evidencia o soporte.</t>
        </r>
      </text>
    </comment>
    <comment ref="AB118" authorId="0" shapeId="0" xr:uid="{00000000-0006-0000-0100-000099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118" authorId="0" shapeId="0" xr:uid="{00000000-0006-0000-0100-00009A000000}">
      <text>
        <r>
          <rPr>
            <b/>
            <sz val="9"/>
            <color indexed="81"/>
            <rFont val="Tahoma"/>
            <family val="2"/>
          </rPr>
          <t>Detallar las acciones específicas que permiten operar el control, considerando que de estas debe haber alguna evidencia o soporte.</t>
        </r>
      </text>
    </comment>
    <comment ref="AG118" authorId="0" shapeId="0" xr:uid="{00000000-0006-0000-0100-00009B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118" authorId="0" shapeId="0" xr:uid="{00000000-0006-0000-0100-00009C000000}">
      <text>
        <r>
          <rPr>
            <b/>
            <sz val="9"/>
            <color indexed="81"/>
            <rFont val="Tahoma"/>
            <family val="2"/>
          </rPr>
          <t>Detallar las acciones específicas que permiten operar el control, considerando que de estas debe haber alguna evidencia o soporte.</t>
        </r>
      </text>
    </comment>
    <comment ref="AL118" authorId="0" shapeId="0" xr:uid="{00000000-0006-0000-0100-00009D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118" authorId="0" shapeId="0" xr:uid="{00000000-0006-0000-0100-00009E000000}">
      <text>
        <r>
          <rPr>
            <b/>
            <sz val="9"/>
            <color indexed="81"/>
            <rFont val="Tahoma"/>
            <family val="2"/>
          </rPr>
          <t>Detallar las acciones específicas que permiten operar el control, considerando que de estas debe haber alguna evidencia o soporte.</t>
        </r>
      </text>
    </comment>
    <comment ref="W125" authorId="0" shapeId="0" xr:uid="{00000000-0006-0000-0100-00009F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125" authorId="0" shapeId="0" xr:uid="{00000000-0006-0000-0100-0000A0000000}">
      <text>
        <r>
          <rPr>
            <b/>
            <sz val="9"/>
            <color indexed="81"/>
            <rFont val="Tahoma"/>
            <family val="2"/>
          </rPr>
          <t>Seleccione la periodicidad en que se mide el control</t>
        </r>
      </text>
    </comment>
    <comment ref="AB125" authorId="0" shapeId="0" xr:uid="{00000000-0006-0000-0100-0000A1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125" authorId="0" shapeId="0" xr:uid="{00000000-0006-0000-0100-0000A2000000}">
      <text>
        <r>
          <rPr>
            <b/>
            <sz val="9"/>
            <color indexed="81"/>
            <rFont val="Tahoma"/>
            <family val="2"/>
          </rPr>
          <t>Seleccione la periodicidad en que se mide el control</t>
        </r>
      </text>
    </comment>
    <comment ref="AG125" authorId="0" shapeId="0" xr:uid="{00000000-0006-0000-0100-0000A3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125" authorId="0" shapeId="0" xr:uid="{00000000-0006-0000-0100-0000A4000000}">
      <text>
        <r>
          <rPr>
            <b/>
            <sz val="9"/>
            <color indexed="81"/>
            <rFont val="Tahoma"/>
            <family val="2"/>
          </rPr>
          <t>Seleccione la periodicidad en que se mide el control</t>
        </r>
      </text>
    </comment>
    <comment ref="AL125" authorId="0" shapeId="0" xr:uid="{00000000-0006-0000-0100-0000A5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125" authorId="0" shapeId="0" xr:uid="{00000000-0006-0000-0100-0000A6000000}">
      <text>
        <r>
          <rPr>
            <b/>
            <sz val="9"/>
            <color indexed="81"/>
            <rFont val="Tahoma"/>
            <family val="2"/>
          </rPr>
          <t>Seleccione la periodicidad en que se mide el control</t>
        </r>
      </text>
    </comment>
    <comment ref="Z127" authorId="0" shapeId="0" xr:uid="{00000000-0006-0000-0100-0000A7000000}">
      <text>
        <r>
          <rPr>
            <b/>
            <sz val="9"/>
            <color indexed="81"/>
            <rFont val="Tahoma"/>
            <family val="2"/>
          </rPr>
          <t>Seleccione la mejor respuesta que permita valorar el control. La calificación del control se calcula automáticamente dependiendo de las respuestas afirmativas seleccionadas.</t>
        </r>
      </text>
    </comment>
    <comment ref="AE127" authorId="0" shapeId="0" xr:uid="{00000000-0006-0000-0100-0000A8000000}">
      <text>
        <r>
          <rPr>
            <b/>
            <sz val="9"/>
            <color indexed="81"/>
            <rFont val="Tahoma"/>
            <family val="2"/>
          </rPr>
          <t>Seleccione la mejor respuesta que permita valorar el control. La calificación del control se calcula automáticamente dependiendo de las respuestas afirmativas seleccionadas.</t>
        </r>
      </text>
    </comment>
    <comment ref="AJ127" authorId="0" shapeId="0" xr:uid="{00000000-0006-0000-0100-0000A9000000}">
      <text>
        <r>
          <rPr>
            <b/>
            <sz val="9"/>
            <color indexed="81"/>
            <rFont val="Tahoma"/>
            <family val="2"/>
          </rPr>
          <t>Seleccione la mejor respuesta que permita valorar el control. La calificación del control se calcula automáticamente dependiendo de las respuestas afirmativas seleccionadas.</t>
        </r>
      </text>
    </comment>
    <comment ref="AO127" authorId="0" shapeId="0" xr:uid="{00000000-0006-0000-0100-0000AA000000}">
      <text>
        <r>
          <rPr>
            <b/>
            <sz val="9"/>
            <color indexed="81"/>
            <rFont val="Tahoma"/>
            <family val="2"/>
          </rPr>
          <t>Seleccione la mejor respuesta que permita valorar el control. La calificación del control se calcula automáticamente dependiendo de las respuestas afirmativas seleccionadas.</t>
        </r>
      </text>
    </comment>
    <comment ref="W136" authorId="0" shapeId="0" xr:uid="{00000000-0006-0000-0100-0000AB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136" authorId="0" shapeId="0" xr:uid="{00000000-0006-0000-0100-0000AC000000}">
      <text>
        <r>
          <rPr>
            <b/>
            <sz val="9"/>
            <color indexed="81"/>
            <rFont val="Tahoma"/>
            <family val="2"/>
          </rPr>
          <t>Detallar las acciones específicas que permiten operar el control, considerando que de estas debe haber alguna evidencia o soporte.</t>
        </r>
      </text>
    </comment>
    <comment ref="AB136" authorId="0" shapeId="0" xr:uid="{00000000-0006-0000-0100-0000AD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136" authorId="0" shapeId="0" xr:uid="{00000000-0006-0000-0100-0000AE000000}">
      <text>
        <r>
          <rPr>
            <b/>
            <sz val="9"/>
            <color indexed="81"/>
            <rFont val="Tahoma"/>
            <family val="2"/>
          </rPr>
          <t>Detallar las acciones específicas que permiten operar el control, considerando que de estas debe haber alguna evidencia o soporte.</t>
        </r>
      </text>
    </comment>
    <comment ref="AG136" authorId="0" shapeId="0" xr:uid="{00000000-0006-0000-0100-0000AF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136" authorId="0" shapeId="0" xr:uid="{00000000-0006-0000-0100-0000B0000000}">
      <text>
        <r>
          <rPr>
            <b/>
            <sz val="9"/>
            <color indexed="81"/>
            <rFont val="Tahoma"/>
            <family val="2"/>
          </rPr>
          <t>Detallar las acciones específicas que permiten operar el control, considerando que de estas debe haber alguna evidencia o soporte.</t>
        </r>
      </text>
    </comment>
    <comment ref="AL136" authorId="0" shapeId="0" xr:uid="{00000000-0006-0000-0100-0000B1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136" authorId="0" shapeId="0" xr:uid="{00000000-0006-0000-0100-0000B2000000}">
      <text>
        <r>
          <rPr>
            <b/>
            <sz val="9"/>
            <color indexed="81"/>
            <rFont val="Tahoma"/>
            <family val="2"/>
          </rPr>
          <t>Detallar las acciones específicas que permiten operar el control, considerando que de estas debe haber alguna evidencia o soporte.</t>
        </r>
      </text>
    </comment>
    <comment ref="W143" authorId="0" shapeId="0" xr:uid="{00000000-0006-0000-0100-0000B3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143" authorId="0" shapeId="0" xr:uid="{00000000-0006-0000-0100-0000B4000000}">
      <text>
        <r>
          <rPr>
            <b/>
            <sz val="9"/>
            <color indexed="81"/>
            <rFont val="Tahoma"/>
            <family val="2"/>
          </rPr>
          <t>Seleccione la periodicidad en que se mide el control</t>
        </r>
      </text>
    </comment>
    <comment ref="AB143" authorId="0" shapeId="0" xr:uid="{00000000-0006-0000-0100-0000B5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143" authorId="0" shapeId="0" xr:uid="{00000000-0006-0000-0100-0000B6000000}">
      <text>
        <r>
          <rPr>
            <b/>
            <sz val="9"/>
            <color indexed="81"/>
            <rFont val="Tahoma"/>
            <family val="2"/>
          </rPr>
          <t>Seleccione la periodicidad en que se mide el control</t>
        </r>
      </text>
    </comment>
    <comment ref="AG143" authorId="0" shapeId="0" xr:uid="{00000000-0006-0000-0100-0000B7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143" authorId="0" shapeId="0" xr:uid="{00000000-0006-0000-0100-0000B8000000}">
      <text>
        <r>
          <rPr>
            <b/>
            <sz val="9"/>
            <color indexed="81"/>
            <rFont val="Tahoma"/>
            <family val="2"/>
          </rPr>
          <t>Seleccione la periodicidad en que se mide el control</t>
        </r>
      </text>
    </comment>
    <comment ref="AL143" authorId="0" shapeId="0" xr:uid="{00000000-0006-0000-0100-0000B9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143" authorId="0" shapeId="0" xr:uid="{00000000-0006-0000-0100-0000BA000000}">
      <text>
        <r>
          <rPr>
            <b/>
            <sz val="9"/>
            <color indexed="81"/>
            <rFont val="Tahoma"/>
            <family val="2"/>
          </rPr>
          <t>Seleccione la periodicidad en que se mide el control</t>
        </r>
      </text>
    </comment>
    <comment ref="Z145" authorId="0" shapeId="0" xr:uid="{00000000-0006-0000-0100-0000BB000000}">
      <text>
        <r>
          <rPr>
            <b/>
            <sz val="9"/>
            <color indexed="81"/>
            <rFont val="Tahoma"/>
            <family val="2"/>
          </rPr>
          <t>Seleccione la mejor respuesta que permita valorar el control. La calificación del control se calcula automáticamente dependiendo de las respuestas afirmativas seleccionadas.</t>
        </r>
      </text>
    </comment>
    <comment ref="AE145" authorId="0" shapeId="0" xr:uid="{00000000-0006-0000-0100-0000BC000000}">
      <text>
        <r>
          <rPr>
            <b/>
            <sz val="9"/>
            <color indexed="81"/>
            <rFont val="Tahoma"/>
            <family val="2"/>
          </rPr>
          <t>Seleccione la mejor respuesta que permita valorar el control. La calificación del control se calcula automáticamente dependiendo de las respuestas afirmativas seleccionadas.</t>
        </r>
      </text>
    </comment>
    <comment ref="AJ145" authorId="0" shapeId="0" xr:uid="{00000000-0006-0000-0100-0000BD000000}">
      <text>
        <r>
          <rPr>
            <b/>
            <sz val="9"/>
            <color indexed="81"/>
            <rFont val="Tahoma"/>
            <family val="2"/>
          </rPr>
          <t>Seleccione la mejor respuesta que permita valorar el control. La calificación del control se calcula automáticamente dependiendo de las respuestas afirmativas seleccionadas.</t>
        </r>
      </text>
    </comment>
    <comment ref="AO145" authorId="0" shapeId="0" xr:uid="{00000000-0006-0000-0100-0000BE000000}">
      <text>
        <r>
          <rPr>
            <b/>
            <sz val="9"/>
            <color indexed="81"/>
            <rFont val="Tahoma"/>
            <family val="2"/>
          </rPr>
          <t>Seleccione la mejor respuesta que permita valorar el control. La calificación del control se calcula automáticamente dependiendo de las respuestas afirmativas seleccionadas.</t>
        </r>
      </text>
    </comment>
    <comment ref="W154" authorId="0" shapeId="0" xr:uid="{00000000-0006-0000-0100-0000BF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154" authorId="0" shapeId="0" xr:uid="{00000000-0006-0000-0100-0000C0000000}">
      <text>
        <r>
          <rPr>
            <b/>
            <sz val="9"/>
            <color indexed="81"/>
            <rFont val="Tahoma"/>
            <family val="2"/>
          </rPr>
          <t>Detallar las acciones específicas que permiten operar el control, considerando que de estas debe haber alguna evidencia o soporte.</t>
        </r>
      </text>
    </comment>
    <comment ref="AB154" authorId="0" shapeId="0" xr:uid="{00000000-0006-0000-0100-0000C1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154" authorId="0" shapeId="0" xr:uid="{00000000-0006-0000-0100-0000C2000000}">
      <text>
        <r>
          <rPr>
            <b/>
            <sz val="9"/>
            <color indexed="81"/>
            <rFont val="Tahoma"/>
            <family val="2"/>
          </rPr>
          <t>Detallar las acciones específicas que permiten operar el control, considerando que de estas debe haber alguna evidencia o soporte.</t>
        </r>
      </text>
    </comment>
    <comment ref="AG154" authorId="0" shapeId="0" xr:uid="{00000000-0006-0000-0100-0000C3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154" authorId="0" shapeId="0" xr:uid="{00000000-0006-0000-0100-0000C4000000}">
      <text>
        <r>
          <rPr>
            <b/>
            <sz val="9"/>
            <color indexed="81"/>
            <rFont val="Tahoma"/>
            <family val="2"/>
          </rPr>
          <t>Detallar las acciones específicas que permiten operar el control, considerando que de estas debe haber alguna evidencia o soporte.</t>
        </r>
      </text>
    </comment>
    <comment ref="AL154" authorId="0" shapeId="0" xr:uid="{00000000-0006-0000-0100-0000C5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154" authorId="0" shapeId="0" xr:uid="{00000000-0006-0000-0100-0000C6000000}">
      <text>
        <r>
          <rPr>
            <b/>
            <sz val="9"/>
            <color indexed="81"/>
            <rFont val="Tahoma"/>
            <family val="2"/>
          </rPr>
          <t>Detallar las acciones específicas que permiten operar el control, considerando que de estas debe haber alguna evidencia o soporte.</t>
        </r>
      </text>
    </comment>
    <comment ref="W161" authorId="0" shapeId="0" xr:uid="{00000000-0006-0000-0100-0000C7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161" authorId="0" shapeId="0" xr:uid="{00000000-0006-0000-0100-0000C8000000}">
      <text>
        <r>
          <rPr>
            <b/>
            <sz val="9"/>
            <color indexed="81"/>
            <rFont val="Tahoma"/>
            <family val="2"/>
          </rPr>
          <t>Seleccione la periodicidad en que se mide el control</t>
        </r>
      </text>
    </comment>
    <comment ref="AB161" authorId="0" shapeId="0" xr:uid="{00000000-0006-0000-0100-0000C9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161" authorId="0" shapeId="0" xr:uid="{00000000-0006-0000-0100-0000CA000000}">
      <text>
        <r>
          <rPr>
            <b/>
            <sz val="9"/>
            <color indexed="81"/>
            <rFont val="Tahoma"/>
            <family val="2"/>
          </rPr>
          <t>Seleccione la periodicidad en que se mide el control</t>
        </r>
      </text>
    </comment>
    <comment ref="AG161" authorId="0" shapeId="0" xr:uid="{00000000-0006-0000-0100-0000CB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161" authorId="0" shapeId="0" xr:uid="{00000000-0006-0000-0100-0000CC000000}">
      <text>
        <r>
          <rPr>
            <b/>
            <sz val="9"/>
            <color indexed="81"/>
            <rFont val="Tahoma"/>
            <family val="2"/>
          </rPr>
          <t>Seleccione la periodicidad en que se mide el control</t>
        </r>
      </text>
    </comment>
    <comment ref="AL161" authorId="0" shapeId="0" xr:uid="{00000000-0006-0000-0100-0000CD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161" authorId="0" shapeId="0" xr:uid="{00000000-0006-0000-0100-0000CE000000}">
      <text>
        <r>
          <rPr>
            <b/>
            <sz val="9"/>
            <color indexed="81"/>
            <rFont val="Tahoma"/>
            <family val="2"/>
          </rPr>
          <t>Seleccione la periodicidad en que se mide el control</t>
        </r>
      </text>
    </comment>
    <comment ref="Z163" authorId="0" shapeId="0" xr:uid="{00000000-0006-0000-0100-0000CF000000}">
      <text>
        <r>
          <rPr>
            <b/>
            <sz val="9"/>
            <color indexed="81"/>
            <rFont val="Tahoma"/>
            <family val="2"/>
          </rPr>
          <t>Seleccione la mejor respuesta que permita valorar el control. La calificación del control se calcula automáticamente dependiendo de las respuestas afirmativas seleccionadas.</t>
        </r>
      </text>
    </comment>
    <comment ref="AE163" authorId="0" shapeId="0" xr:uid="{00000000-0006-0000-0100-0000D0000000}">
      <text>
        <r>
          <rPr>
            <b/>
            <sz val="9"/>
            <color indexed="81"/>
            <rFont val="Tahoma"/>
            <family val="2"/>
          </rPr>
          <t>Seleccione la mejor respuesta que permita valorar el control. La calificación del control se calcula automáticamente dependiendo de las respuestas afirmativas seleccionadas.</t>
        </r>
      </text>
    </comment>
    <comment ref="AJ163" authorId="0" shapeId="0" xr:uid="{00000000-0006-0000-0100-0000D1000000}">
      <text>
        <r>
          <rPr>
            <b/>
            <sz val="9"/>
            <color indexed="81"/>
            <rFont val="Tahoma"/>
            <family val="2"/>
          </rPr>
          <t>Seleccione la mejor respuesta que permita valorar el control. La calificación del control se calcula automáticamente dependiendo de las respuestas afirmativas seleccionadas.</t>
        </r>
      </text>
    </comment>
    <comment ref="AO163" authorId="0" shapeId="0" xr:uid="{00000000-0006-0000-0100-0000D2000000}">
      <text>
        <r>
          <rPr>
            <b/>
            <sz val="9"/>
            <color indexed="81"/>
            <rFont val="Tahoma"/>
            <family val="2"/>
          </rPr>
          <t>Seleccione la mejor respuesta que permita valorar el control. La calificación del control se calcula automáticamente dependiendo de las respuestas afirmativas seleccionadas.</t>
        </r>
      </text>
    </comment>
    <comment ref="W172" authorId="0" shapeId="0" xr:uid="{00000000-0006-0000-0100-0000D3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172" authorId="0" shapeId="0" xr:uid="{00000000-0006-0000-0100-0000D4000000}">
      <text>
        <r>
          <rPr>
            <b/>
            <sz val="9"/>
            <color indexed="81"/>
            <rFont val="Tahoma"/>
            <family val="2"/>
          </rPr>
          <t>Detallar las acciones específicas que permiten operar el control, considerando que de estas debe haber alguna evidencia o soporte.</t>
        </r>
      </text>
    </comment>
    <comment ref="AB172" authorId="0" shapeId="0" xr:uid="{00000000-0006-0000-0100-0000D5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172" authorId="0" shapeId="0" xr:uid="{00000000-0006-0000-0100-0000D6000000}">
      <text>
        <r>
          <rPr>
            <b/>
            <sz val="9"/>
            <color indexed="81"/>
            <rFont val="Tahoma"/>
            <family val="2"/>
          </rPr>
          <t>Detallar las acciones específicas que permiten operar el control, considerando que de estas debe haber alguna evidencia o soporte.</t>
        </r>
      </text>
    </comment>
    <comment ref="AG172" authorId="0" shapeId="0" xr:uid="{00000000-0006-0000-0100-0000D7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172" authorId="0" shapeId="0" xr:uid="{00000000-0006-0000-0100-0000D8000000}">
      <text>
        <r>
          <rPr>
            <b/>
            <sz val="9"/>
            <color indexed="81"/>
            <rFont val="Tahoma"/>
            <family val="2"/>
          </rPr>
          <t>Detallar las acciones específicas que permiten operar el control, considerando que de estas debe haber alguna evidencia o soporte.</t>
        </r>
      </text>
    </comment>
    <comment ref="AL172" authorId="0" shapeId="0" xr:uid="{00000000-0006-0000-0100-0000D9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172" authorId="0" shapeId="0" xr:uid="{00000000-0006-0000-0100-0000DA000000}">
      <text>
        <r>
          <rPr>
            <b/>
            <sz val="9"/>
            <color indexed="81"/>
            <rFont val="Tahoma"/>
            <family val="2"/>
          </rPr>
          <t>Detallar las acciones específicas que permiten operar el control, considerando que de estas debe haber alguna evidencia o soporte.</t>
        </r>
      </text>
    </comment>
    <comment ref="W179" authorId="0" shapeId="0" xr:uid="{00000000-0006-0000-0100-0000DB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179" authorId="0" shapeId="0" xr:uid="{00000000-0006-0000-0100-0000DC000000}">
      <text>
        <r>
          <rPr>
            <b/>
            <sz val="9"/>
            <color indexed="81"/>
            <rFont val="Tahoma"/>
            <family val="2"/>
          </rPr>
          <t>Seleccione la periodicidad en que se mide el control</t>
        </r>
      </text>
    </comment>
    <comment ref="AB179" authorId="0" shapeId="0" xr:uid="{00000000-0006-0000-0100-0000DD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179" authorId="0" shapeId="0" xr:uid="{00000000-0006-0000-0100-0000DE000000}">
      <text>
        <r>
          <rPr>
            <b/>
            <sz val="9"/>
            <color indexed="81"/>
            <rFont val="Tahoma"/>
            <family val="2"/>
          </rPr>
          <t>Seleccione la periodicidad en que se mide el control</t>
        </r>
      </text>
    </comment>
    <comment ref="AG179" authorId="0" shapeId="0" xr:uid="{00000000-0006-0000-0100-0000DF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179" authorId="0" shapeId="0" xr:uid="{00000000-0006-0000-0100-0000E0000000}">
      <text>
        <r>
          <rPr>
            <b/>
            <sz val="9"/>
            <color indexed="81"/>
            <rFont val="Tahoma"/>
            <family val="2"/>
          </rPr>
          <t>Seleccione la periodicidad en que se mide el control</t>
        </r>
      </text>
    </comment>
    <comment ref="AL179" authorId="0" shapeId="0" xr:uid="{00000000-0006-0000-0100-0000E1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179" authorId="0" shapeId="0" xr:uid="{00000000-0006-0000-0100-0000E2000000}">
      <text>
        <r>
          <rPr>
            <b/>
            <sz val="9"/>
            <color indexed="81"/>
            <rFont val="Tahoma"/>
            <family val="2"/>
          </rPr>
          <t>Seleccione la periodicidad en que se mide el control</t>
        </r>
      </text>
    </comment>
    <comment ref="Z181" authorId="0" shapeId="0" xr:uid="{00000000-0006-0000-0100-0000E3000000}">
      <text>
        <r>
          <rPr>
            <b/>
            <sz val="9"/>
            <color indexed="81"/>
            <rFont val="Tahoma"/>
            <family val="2"/>
          </rPr>
          <t>Seleccione la mejor respuesta que permita valorar el control. La calificación del control se calcula automáticamente dependiendo de las respuestas afirmativas seleccionadas.</t>
        </r>
      </text>
    </comment>
    <comment ref="AE181" authorId="0" shapeId="0" xr:uid="{00000000-0006-0000-0100-0000E4000000}">
      <text>
        <r>
          <rPr>
            <b/>
            <sz val="9"/>
            <color indexed="81"/>
            <rFont val="Tahoma"/>
            <family val="2"/>
          </rPr>
          <t>Seleccione la mejor respuesta que permita valorar el control. La calificación del control se calcula automáticamente dependiendo de las respuestas afirmativas seleccionadas.</t>
        </r>
      </text>
    </comment>
    <comment ref="AJ181" authorId="0" shapeId="0" xr:uid="{00000000-0006-0000-0100-0000E5000000}">
      <text>
        <r>
          <rPr>
            <b/>
            <sz val="9"/>
            <color indexed="81"/>
            <rFont val="Tahoma"/>
            <family val="2"/>
          </rPr>
          <t>Seleccione la mejor respuesta que permita valorar el control. La calificación del control se calcula automáticamente dependiendo de las respuestas afirmativas seleccionadas.</t>
        </r>
      </text>
    </comment>
    <comment ref="AO181" authorId="0" shapeId="0" xr:uid="{00000000-0006-0000-0100-0000E6000000}">
      <text>
        <r>
          <rPr>
            <b/>
            <sz val="9"/>
            <color indexed="81"/>
            <rFont val="Tahoma"/>
            <family val="2"/>
          </rPr>
          <t>Seleccione la mejor respuesta que permita valorar el control. La calificación del control se calcula automáticamente dependiendo de las respuestas afirmativas seleccionadas.</t>
        </r>
      </text>
    </comment>
  </commentList>
</comments>
</file>

<file path=xl/sharedStrings.xml><?xml version="1.0" encoding="utf-8"?>
<sst xmlns="http://schemas.openxmlformats.org/spreadsheetml/2006/main" count="2457" uniqueCount="511">
  <si>
    <t>IDENTIFICACIÓN DEL PROCESO</t>
  </si>
  <si>
    <t xml:space="preserve">CONTEXTO </t>
  </si>
  <si>
    <t>IDENTIFICACIÓN DE FACTORES DE RIESGO</t>
  </si>
  <si>
    <t>EVALUACIÓN PRELIMINAR</t>
  </si>
  <si>
    <t xml:space="preserve">Proceso </t>
  </si>
  <si>
    <t>Objetivo</t>
  </si>
  <si>
    <r>
      <t xml:space="preserve">Contexto Interno 
</t>
    </r>
    <r>
      <rPr>
        <b/>
        <sz val="12"/>
        <color theme="1"/>
        <rFont val="Calibri"/>
        <family val="2"/>
        <scheme val="minor"/>
      </rPr>
      <t>(Fortalezas o Debilidades relevantes para el proceso)</t>
    </r>
  </si>
  <si>
    <r>
      <t xml:space="preserve">Contexto Externo 
</t>
    </r>
    <r>
      <rPr>
        <b/>
        <sz val="12"/>
        <color theme="1"/>
        <rFont val="Calibri"/>
        <family val="2"/>
        <scheme val="minor"/>
      </rPr>
      <t>(Oportunidades o Amenazas relevantes para el proceso)</t>
    </r>
  </si>
  <si>
    <t>Contexto  del proceso</t>
  </si>
  <si>
    <t>1. Qué puede afectar el cumplimiento del objetivo del proceso?</t>
  </si>
  <si>
    <t>2. Cómo puede suceder?</t>
  </si>
  <si>
    <t>3. Cuándo puede suceder?</t>
  </si>
  <si>
    <t>4.Qué consecuencias tendría su materialización?</t>
  </si>
  <si>
    <t xml:space="preserve">Acción u Omisión </t>
  </si>
  <si>
    <t>Uso del Poder</t>
  </si>
  <si>
    <t>Desviación de la Gestión de lo público</t>
  </si>
  <si>
    <t>Beneficio particular</t>
  </si>
  <si>
    <t>Ninguno</t>
  </si>
  <si>
    <t>FORTALEZAS:</t>
  </si>
  <si>
    <t>OPORTUNIDADES:</t>
  </si>
  <si>
    <t>Alcance:</t>
  </si>
  <si>
    <t xml:space="preserve">Responsable </t>
  </si>
  <si>
    <t>Factor de Riesgo 4</t>
  </si>
  <si>
    <t>Causas FR4</t>
  </si>
  <si>
    <t>Frecuencia FR4</t>
  </si>
  <si>
    <t>Efectos  FR4</t>
  </si>
  <si>
    <t>DEBILIDADES:</t>
  </si>
  <si>
    <t>AMENAZAS:</t>
  </si>
  <si>
    <t>Descripción del Proceso e interrelación con otros Procesos</t>
  </si>
  <si>
    <t>Factor de Riesgo 5</t>
  </si>
  <si>
    <t>Causas FR5</t>
  </si>
  <si>
    <t>Frecuencia FR5</t>
  </si>
  <si>
    <t>Efectos  FR5</t>
  </si>
  <si>
    <t>Ver Caracterización del Proceso</t>
  </si>
  <si>
    <t>Factor de Riesgo 6</t>
  </si>
  <si>
    <t>Causas FR6</t>
  </si>
  <si>
    <t>Frecuencia FR6</t>
  </si>
  <si>
    <t>Efectos  FR6</t>
  </si>
  <si>
    <t>Procedimientos</t>
  </si>
  <si>
    <t>Factor de Riesgo 7</t>
  </si>
  <si>
    <t>Causas FR7</t>
  </si>
  <si>
    <t>Frecuencia FR7</t>
  </si>
  <si>
    <t>Efectos  FR7</t>
  </si>
  <si>
    <t>Factor de Riesgo 8</t>
  </si>
  <si>
    <t>Causas FR8</t>
  </si>
  <si>
    <t>Frecuencia FR8</t>
  </si>
  <si>
    <t>Efectos  FR8</t>
  </si>
  <si>
    <t>Factor de Riesgo 9</t>
  </si>
  <si>
    <t>Causas FR9</t>
  </si>
  <si>
    <t>Frecuencia FR9</t>
  </si>
  <si>
    <t>Efectos  FR9</t>
  </si>
  <si>
    <t>Factor de Riesgo 10</t>
  </si>
  <si>
    <t>Causas FR10</t>
  </si>
  <si>
    <t>Frecuencia FR10</t>
  </si>
  <si>
    <t>Efectos  FR10</t>
  </si>
  <si>
    <t>FORTALEZAS MVCT</t>
  </si>
  <si>
    <t>OPORTUNIDADES MVCT</t>
  </si>
  <si>
    <t>Consejo directivo comprometido</t>
  </si>
  <si>
    <t>Acceso a la oferta de cooperación internacional: Financiera, Técnica, Conocimientos y recursos para el cumplimiento de las metas.</t>
  </si>
  <si>
    <t>Personal comprometido, calificado y competente para el desempeño de las funciones</t>
  </si>
  <si>
    <t>Alianzas estratégicas con otras Entidades</t>
  </si>
  <si>
    <t xml:space="preserve">Herramientas tecnológicas útiles </t>
  </si>
  <si>
    <t>Asociaciones público-privadas dan oportunidades para el desarrollo del sector.</t>
  </si>
  <si>
    <t>Alianzas estratégicas con sus grupos de interés</t>
  </si>
  <si>
    <t>Consolidación de la conectividad entre los entes territoriales y MVCT</t>
  </si>
  <si>
    <t>Plataforma estratégica consolidada</t>
  </si>
  <si>
    <t>Entrada al país de la Organización para la Cooperación y el Desarrollo Económico</t>
  </si>
  <si>
    <t xml:space="preserve">Imagen institucional favorable </t>
  </si>
  <si>
    <t>Excelentes relaciones con públicos externos</t>
  </si>
  <si>
    <t>Líder en promoción de capacitación y asistencia técnica a entes territoriales</t>
  </si>
  <si>
    <t>Objetivos de desarrollo sostenible abren oportunidades para hacer sinergias.</t>
  </si>
  <si>
    <t>Cumplimiento de lineamientos estratégicos</t>
  </si>
  <si>
    <t>Posicionamiento ministerial sectorial.</t>
  </si>
  <si>
    <t>Líderes en formulación e instrumentación normativa</t>
  </si>
  <si>
    <t>Promoción de nuevos mercados (regionalización, aprovechamiento)</t>
  </si>
  <si>
    <t>Existencia de alternativas de flexibilidad laboral como tele-trabajo</t>
  </si>
  <si>
    <t>Cobertura en temas de vivienda, agua potable y desarrollo urbano</t>
  </si>
  <si>
    <t>Mejoramiento de programas y proyectos basados en casos exitosos</t>
  </si>
  <si>
    <t>DEBILIDADES MVCT</t>
  </si>
  <si>
    <t>AMENAZAS MVCT</t>
  </si>
  <si>
    <t xml:space="preserve">Alta rotación de personal especialmente contratista </t>
  </si>
  <si>
    <t>Ataques terrorista a los sistemas de acueducto, alcantarillado y aseo</t>
  </si>
  <si>
    <t>Ausencia y debilidad de un sistema de la información integrado (herramientas dispersas)</t>
  </si>
  <si>
    <t>Bajo posicionamiento del sector frente a otros servicios y sectores</t>
  </si>
  <si>
    <t>Déficit en Cobertura de vivienda en los territorios y departamentos del país.</t>
  </si>
  <si>
    <t>Asistencialismo  afecta Políticas estructurales de Estado</t>
  </si>
  <si>
    <t>Insuficiencia de personal para los retos estratégicos del Ministerio</t>
  </si>
  <si>
    <t>Cambio climático</t>
  </si>
  <si>
    <t>Falencia en la comunicación</t>
  </si>
  <si>
    <t>Cambio de gobierno, políticas y programas</t>
  </si>
  <si>
    <t>Debilitamiento en la cultura organizacional y clima organizacional</t>
  </si>
  <si>
    <t>Dependencia de otras entidades</t>
  </si>
  <si>
    <t>Falta de empoderamiento del Sistema de Gestión-Enfoque por procesos</t>
  </si>
  <si>
    <t>Desaceleración en la implementación de la política de vivienda en periodos de cambio o transiciones de gobierno</t>
  </si>
  <si>
    <t>Dispersión física de sedes</t>
  </si>
  <si>
    <t>Déficit fiscal</t>
  </si>
  <si>
    <t>Debilitamiento en el funcionamiento de la estructura organizacional</t>
  </si>
  <si>
    <t>Desconocimiento normativo y de programas por parte de los diferentes públicos</t>
  </si>
  <si>
    <t>Capacitación Insuficiente para los contratistas</t>
  </si>
  <si>
    <t>Economía mundial</t>
  </si>
  <si>
    <t>Recursos insuficientes</t>
  </si>
  <si>
    <t>Falta de control y vigilancia por entes regulatorios</t>
  </si>
  <si>
    <t xml:space="preserve">Planta de personal insuficiente </t>
  </si>
  <si>
    <t>Posibilidad de eliminación de incentivos tributarios con la expedición de la reforma tributaria.</t>
  </si>
  <si>
    <t>Resistencia a cambios para mejorar</t>
  </si>
  <si>
    <t>Invasión de competencias por parte de otras entidades del sector nacional</t>
  </si>
  <si>
    <t>Políticas de gobierno que dependen del gobierno de turno.</t>
  </si>
  <si>
    <t>Tramites ineficientes y procesos complejos (Tramitología)</t>
  </si>
  <si>
    <t>Corrupción</t>
  </si>
  <si>
    <t>OBJETIVOS Y ALCANCES DE PROCESOS</t>
  </si>
  <si>
    <t>MINISTERIO DE VIVIENDA, CIUDAD Y TERRITORIO</t>
  </si>
  <si>
    <t>No.</t>
  </si>
  <si>
    <t>PROCESO</t>
  </si>
  <si>
    <t>TIPO</t>
  </si>
  <si>
    <t>OBJETIVO</t>
  </si>
  <si>
    <t>ALCANCE</t>
  </si>
  <si>
    <t>Planeación Estratégica y Gestión de Recursos Financieros</t>
  </si>
  <si>
    <t>Estratégico</t>
  </si>
  <si>
    <t>Realizar la planeación, seguimiento y evaluación estratégica y financiera del Sector y del Ministerio, en el corto, mediano y largo plazo para dar cumplimiento al Plan Nacional de Desarrollo y la misión institucional.</t>
  </si>
  <si>
    <t>Inicia con la identificación del contexto sectorial e institucional y las metas y compromisos definidos en el Plan Nacional de Desarrollo de acuerdo con el contexto estratégico sectorial para la construcción del PES y del PEI, continúa con la gestión de recursos de funcionamiento y de proyectos de inversión hasta el seguimiento y evaluación de resultados.</t>
  </si>
  <si>
    <t>Gestión de Proyectos de Tecnologías de la Información</t>
  </si>
  <si>
    <t>Inicia con la formulación de los elementos del Plan Estratégico de las Tecnologías de la Información y las Comunicaciones (PETIC), continúa con la respectiva implementación y seguimiento de sus resultados y termina con la entrega del proyecto de Tecnologías de información a los usuarios y al área encargada de su administración y soporte.</t>
  </si>
  <si>
    <t>Administración del Sistema Integrado de Gestión</t>
  </si>
  <si>
    <t>Coordinar la planeación, implementación y seguimiento a la mejora del Sistema Integrado de Gestión del Ministerio, en cumplimiento de los objetivos institucionales.</t>
  </si>
  <si>
    <t>Inicia con la planeación del Sistema Integrado de Gestión de acuerdo con los referenciales aplicables, continúa con: administración de la documentación, administración de indicadores de gestión, administración de riesgos y orientación para la toma de acciones correctivas y preventivas por procesos, y termina con el informe a la Alta Dirección conducente a la mejora continua.</t>
  </si>
  <si>
    <t>Gestión de Comunicaciones Internas y Externas</t>
  </si>
  <si>
    <t>Dar a conocer a la ciudadanía, a las partes interesadas y a los servidores públicos, mediante canales y procedimientos efectivos, las políticas, programas, planes y actuaciones del Ministerio  para contribuir a la construcción de una imagen institucional favorable en la opinión pública , a través de la divulgación de información veraz, suficiente y oportuna sobre la gestión institucional.</t>
  </si>
  <si>
    <t>Inicia con la identificación de las necesidades de divulgar la gestión del Ministerio, mediante la administración del Plan de comunicaciones interno y externo y termina con el monitoreo de los resultados obtenidos para generar acciones de mejora.</t>
  </si>
  <si>
    <t xml:space="preserve">Formulación de Políticas e Instrumentación Normativa </t>
  </si>
  <si>
    <t>Misional</t>
  </si>
  <si>
    <t>Formular la política pública de vivienda, agua potable, saneamiento básico  y desarrollo urbano y territorial, así como elaborar los instrumentos normativos que la desarrollen, de acuerdo con las necesidades del país contempladas en el Plan Nacional de Desarrollo, los compromisos internacionales suscritos y la normatividad vigente, con el propósito de contribuir al mejoramiento de  la calidad de vida de la población Colombiana.</t>
  </si>
  <si>
    <t>Inicia con la identificación de la necesidad de formulación de políticas y/o elaboración de instrumentos normativos, continúa con su respectiva gestión y termina con la comunicación del documento de política o el instrumento normativo aprobado para su implementación.
Incluye: Documentos de políticas, documentos CONPES e instrumentos normativos del sector.</t>
  </si>
  <si>
    <t>Promoción y Acompañamiento</t>
  </si>
  <si>
    <t>Brindar información, orientación y/o asistencia técnica para la implementación de políticas, normativa, planes, programas y proyectos en materia de vivienda, agua potable, saneamiento básico  y desarrollo urbano y territorial  a los  beneficiarios, entidades territoriales, autoridades ambientales, empresas públicas y/o particulares con responsabilidad en la implementación.</t>
  </si>
  <si>
    <t>Inicia con la identificación de la necesidad de brindar información, orientación, asistencia técnica y/o acompañamiento para la implementación de políticas, normativa, planes, programas y proyectos, continua con la ejecución de las actividades de promoción y acompañamiento y termina con la evaluación del servicio prestado según corresponda.</t>
  </si>
  <si>
    <t>Gestión del Subsidio</t>
  </si>
  <si>
    <t>Administrar, asignar, distribuir y desembolsar los recursos destinados para Subsidios familiares de vivienda (SFV) en cumplimiento a la política de vivienda de interés social urbana.</t>
  </si>
  <si>
    <t>Inicia con la apertura de las convocatorias para la postulación de los hogares aspirantes al subsidio familiar de vivienda de interés social urbana, de acuerdo al Cronograma de Asignaciones, continua con la  verificación, validación y calificación de la información reportada para la asignación del SFV y termina con los respectivos desembolsos.</t>
  </si>
  <si>
    <t>Gestión de Proyectos</t>
  </si>
  <si>
    <t>Titulación y Saneamiento Predial</t>
  </si>
  <si>
    <t>Brindar asistencia técnica y jurídica a las entidades territoriales en titulación masiva de predios fiscales urbanos y ejecutar las actividades de saneamiento de predios de los extintos Instituto de Crédito Territorial - ICT e Instituto Nacional de Vivienda de Interés Social y Reforma Urbana - INURBE, con el fin de dar cumplimiento al Programa Nacional de Titulación -PNT- y a las obligaciones del Ministerio de Vivienda, Ciudad y Territorio -MVCT, en virtud de lo dispuesto en la normatividad vigente.</t>
  </si>
  <si>
    <t>Inicia con la solicitud de las entidades territoriales para la asistencia técnica y jurídica en el proceso de cesión a título gratuito o con la identificación de los bienes inmuebles de propiedad de los extintos ICT-INURBE y de los gravámenes constituidos a favor de dichas entidades, continúa con la revisión técnica y/o jurídica de los bienes inmuebles y finaliza con la respuesta al peticionario, la expedición de actos administrativos y/o con el traslado del expediente al procedimiento o al área del MVCT que es competente para conocer el caso, según corresponda para bienes inmuebles de los extintos ICT-INURBE, y en el caso de predios fiscales urbanos finaliza con la verificación del registro del acto administrativo de cesión a título gratuito.</t>
  </si>
  <si>
    <t>Conceptos Jurídicos</t>
  </si>
  <si>
    <t>Apoyo</t>
  </si>
  <si>
    <t>Inicia con la recepción de la solicitud del concepto jurídico o reclamación, continúa con el análisis del requerimiento de conformidad con los criterios legales vigentes, y termina con la entrega del mismo a la dependencia encargada del reparto en el Ministerio de Vivienda, Ciudad y Territorio.</t>
  </si>
  <si>
    <t>Procesos Judiciales y Acciones Constitucionales</t>
  </si>
  <si>
    <t>Inicia con la conciliación o notificación de la demanda, comunicación de la acción de tutela y los documentos que soporten el cobro de la obligación, continúa con el debido proceso judicial (representación judicial, atención de tutela, conciliaciones o cobro coactivo) y termina con el acuerdo conciliatorio, la expedición del fallo definitivo y comunicación al responsable del cumplimiento del mismo.</t>
  </si>
  <si>
    <t>Gestión del Talento Humano</t>
  </si>
  <si>
    <t>Administrar el talento humano mediante estrategias administrativas y operativas de selección, vinculación, capacitación, seguridad y salud en el trabajo para garantizar la competencia y el bienestar de los servidores públicos del Ministerio.</t>
  </si>
  <si>
    <t>Inicia con la identificación de las necesidades  de personal, continua con la selección, vinculación, inducción, capacitación, actividades de bienestar, seguridad y salud en el trabajo y evaluación de desempeño, las cuales permiten la toma de acciones correspondientes al seguimiento de las estrategias planteadas y termina con el retiro del servicio del funcionario.</t>
  </si>
  <si>
    <t>Procesos Disciplinarios</t>
  </si>
  <si>
    <t>Dar trámite oportuno a la acción disciplinaria en cumplimiento de la normatividad aplicable; investigando y adoptando las decisiones de sustanciación e interlocutorias en primera instancia, con ocasión del conocimiento de comportamientos constitutivos de faltas disciplinarias, realizados por servidores y ex servidores públicos del Ministerio de Vivienda, Ciudad y Territorio y el Fondo Nacional de Vivienda. Así mismo, realizar actividades de sensibilización, orientadas a garantizar el buen funcionamiento de la gestión pública y la prevención en la incursión de faltas disciplinarias.</t>
  </si>
  <si>
    <t>Inicia con la recepción y posterior análisis de los hechos descritos en la queja, informe o de oficio, continúa con el impulso y agotamiento de las etapas procesales en primera instancia, definidas en la Ley disciplinaria vigente, hasta el decreto de la decisión que resuelve de fondo la situación jurídica avocada. De otro lado, se definen y ejecutan las actividades orientadas a prevenir la incursión de comportamientos constitutivos de faltas disciplinarias, con el fin de garantizar el correcto funcionamiento de la función pública.</t>
  </si>
  <si>
    <t>Gestión de Contratación</t>
  </si>
  <si>
    <t>Contratar los bienes o servicios requeridos de acuerdo con la normatividad vigente aplicable, mediante contratación directa y procesos contractuales transparentes y ágiles, para el cumplimiento de los objetivos institucionales.</t>
  </si>
  <si>
    <t>Inicia con la solicitud de necesidad de contratación, continúa con las etapas precontractual, contractual y post contractual y termina con la liquidación de los contratos y convenios, si aplica.</t>
  </si>
  <si>
    <t>Gestión, Soporte y Apoyo Informático</t>
  </si>
  <si>
    <t>Brindar servicios tecnológicos y de comunicaciones mediante la implementación, mantenimiento y puesta en marcha de sistemas tecnológicos que aseguren la disponibilidad y accesibilidad de servicios que permitan interacción y la comunicación entre los ciudadanos y el Ministerio de Vivienda, Ciudad y Territorio.</t>
  </si>
  <si>
    <t>Inicia con la identificación de la necesidad de soporte informático de acuerdo con los lineamientos del Plan Estratégico de TI, continúa con la atención y resolución de requerimientos y/o solicitudes y termina con la verificación de la disponibilidad de los recursos tecnológicos.</t>
  </si>
  <si>
    <t>Gestión de Recursos Físicos</t>
  </si>
  <si>
    <t>Administrar y mantener de manera oportuna y adecuada los recursos físicos del Ministerio necesarios, para el cumplimiento de la misión institucional.</t>
  </si>
  <si>
    <t>Inicia con la identificación de las necesidades de bienes muebles e inmuebles y servicios requeridos, la planificación de las actividades de mantenimiento según se requiera, continúa con la administración y mantenimiento de los bienes, prestación de los servicios, terminando con la actualización y control de la información de los activos.</t>
  </si>
  <si>
    <t>Gestión Documental</t>
  </si>
  <si>
    <t>Establecer los mecanismos necesarios para el trámite oportuno y la organización adecuada de la documentación recibida y producida en el Ministerio, con el propósito de garantizar su conservación, acceso y disposición final, de acuerdo a las tablas de retención documental.</t>
  </si>
  <si>
    <t>Inicia con la radicación de comunicaciones recibidas o generación de documentos oficiales y su distribución para el trámite respectivo, continúa con su consulta, conservación y custodia según corresponda, y termina con la disposición final de acuerdo con la Tabla de Retención Documental - TRD.</t>
  </si>
  <si>
    <t>Seguimiento y Control a la Ejecución del Recurso Financiero</t>
  </si>
  <si>
    <t>Controlar y hacer seguimiento a los recursos financieros del Ministerio y FONVIVIENDA, que permita conocer en forma oportuna y veraz el nivel de ejecución presupuestal.</t>
  </si>
  <si>
    <t>Inicia con el registro del decreto de liquidación del presupuesto para la vigencia en el SIIF, continúa con el seguimiento y control a la ejecución y sus modificaciones, y termina con la generación y presentación de los estados financieros.</t>
  </si>
  <si>
    <t xml:space="preserve">Saneamiento de activos de los extintos ICT INURBE  </t>
  </si>
  <si>
    <t>Realizar el saneamiento de bienes inmuebles activos que estuvieron a cargo del Instituto de Crédito Territorial-ICT, del INURBE, la UAE-ICT, del INURBE en Liquidación y del PAR INURBE en Liquidación, a través de la Subdirección de Servicios Administrativos del Ministerio de Vivienda, Ciudad y Territorio, según la normatividad vigente; así como de los bienes derivados del proceso de titulación y saneamiento predial, la resciliación de bienes sometidos a registro y la venta de los mismos para lograr la depuración de dichos activos.</t>
  </si>
  <si>
    <t>Inicia con la información de la base de datos y Actas entregadas por el Consorcio PAR INURBE EN LIQUIDACIÓN, y sobre aquella allegada por solicitud de parte o de oficio, continúa con las actividades que permitan determinar el cumplimiento de los requisitos legales para finiquitar las actuaciones inconclusas y actuaciones nuevas en los procesos de saneamiento de bienes inmuebles activos que estuvieron a cargo de las entidades extintas, y finaliza con la expedición de actos administrativos, escrituras públicas, venta y/o su consecuente trámite legal o traslado del caso al área competente.</t>
  </si>
  <si>
    <t>Atención al Usuario y Atención Legislativa</t>
  </si>
  <si>
    <t>Atender de manera oportuna y pertinente las necesidades de información presentadas por los usuarios y partes interesadas en trámites y temas legislativos competencia del Ministerio.</t>
  </si>
  <si>
    <t>Inicia con la recepción de las diferentes comunicaciones y solicitudes de información, continúa con la atención del trámite o requerimiento y termina con la consolidación y envío de las respuestas a los usuarios y/o partes interesadas. 
Incluye: atención a los usuarios, partes interesadas y atención legislativa.</t>
  </si>
  <si>
    <t>Evaluación, Acompañamiento y Asesoría del Sistema de Control Interno</t>
  </si>
  <si>
    <t>Evaluación</t>
  </si>
  <si>
    <t>Asesorar, acompañar y evaluar de manera independiente la oportunidad, eficiencia y transparencia de los procesos y procedimientos del Ministerio, fomentando la cultura de autocontrol y agregando valor a las operaciones de la entidad en el  cumplimiento de los planes, programas, proyectos y objetivos institucionales.</t>
  </si>
  <si>
    <t>Inicia con la planificación de las actividades de evaluación, acompañamiento, asesoría y fomento de la cultura del control en la entidad, continúa con la ejecución y seguimiento a las mismas, la presentación de los resultados de dichas actividades y termina con el seguimiento a los planes de mejoramiento.
Cubre:
Ministerio de Vivienda, Ciudad y Territorio.
FONVIVIENDA.</t>
  </si>
  <si>
    <t>MAPA DE RIESGOS INTEGRADO POR PROCESO DEL MINISTERIO DE VIVIENDA, CIUDAD Y TERRITORIO</t>
  </si>
  <si>
    <t>Proceso</t>
  </si>
  <si>
    <t>Objetivo del Proceso</t>
  </si>
  <si>
    <t>IDENTIFICACIÓN DE RIESGOS</t>
  </si>
  <si>
    <t>ANÁLISIS DE RIESGO INHERENTE</t>
  </si>
  <si>
    <t>EVALUACIÓN DE CONTROLES</t>
  </si>
  <si>
    <t>RIESGO RESIDUAL</t>
  </si>
  <si>
    <t>ACCIONES DE TRATAMIENTO</t>
  </si>
  <si>
    <t>RECURSOS</t>
  </si>
  <si>
    <t>INDICADOR</t>
  </si>
  <si>
    <t>MONITOREO</t>
  </si>
  <si>
    <t>PROBABILIDAD</t>
  </si>
  <si>
    <t>IMPACTO EN RIESGOS DE CORRUPCIÓN</t>
  </si>
  <si>
    <t>IMPACTO EN RIESGOS DE GESTIÓN</t>
  </si>
  <si>
    <t>Zona de Riesgo Inherente</t>
  </si>
  <si>
    <t>Probabilidad</t>
  </si>
  <si>
    <t>Impacto</t>
  </si>
  <si>
    <t>Zona de Riesgo Residual</t>
  </si>
  <si>
    <t>Tratamiento</t>
  </si>
  <si>
    <t>Periodicidad</t>
  </si>
  <si>
    <t>Acciones de Monitoreo</t>
  </si>
  <si>
    <t>Responsable</t>
  </si>
  <si>
    <t>Riesgo</t>
  </si>
  <si>
    <t>Causas</t>
  </si>
  <si>
    <t>Consecuencias</t>
  </si>
  <si>
    <t>Tipo</t>
  </si>
  <si>
    <t>Clase</t>
  </si>
  <si>
    <t>Preguntas para determinar el Impacto</t>
  </si>
  <si>
    <t>Rta</t>
  </si>
  <si>
    <t>Temáticas para determinar el Impacto</t>
  </si>
  <si>
    <t>Respuesta</t>
  </si>
  <si>
    <t>Acciones Complementarias</t>
  </si>
  <si>
    <t>Fecha</t>
  </si>
  <si>
    <t>Registro</t>
  </si>
  <si>
    <t xml:space="preserve">Control 1. </t>
  </si>
  <si>
    <t xml:space="preserve">Control 2. </t>
  </si>
  <si>
    <t xml:space="preserve">Control 3. </t>
  </si>
  <si>
    <t xml:space="preserve">Control 4. </t>
  </si>
  <si>
    <t>No Aplica</t>
  </si>
  <si>
    <t>¿Afectar al grupo de funcionarios del proceso?</t>
  </si>
  <si>
    <t>DESCRIPCIÓN:</t>
  </si>
  <si>
    <t>ACCIONES DE CONTROL:</t>
  </si>
  <si>
    <t>¿Afectar el cumplimiento de metas y objetivos de las dependencias?</t>
  </si>
  <si>
    <t>¿Afectar el cumplimiento de la misión de la entidad?</t>
  </si>
  <si>
    <t>RIESGO No 1</t>
  </si>
  <si>
    <t>Describa las causas de acuerdo al insumo establecido en el cuadro anterior (letras en color gris)</t>
  </si>
  <si>
    <t>Describa las consecuencias de acuerdo al insumo establecido en el cuadro anterior (letras en color gris)</t>
  </si>
  <si>
    <t>¿Afectar el cumplimiento de la misión del sector al que pertenece la entidad?</t>
  </si>
  <si>
    <t>Describa el Riesgo de acuerdo al insumo establecido en el cuadro anterior (letras en color gris)</t>
  </si>
  <si>
    <t>¿Generar pérdida de confianza de la entidad, afectando su reputación?</t>
  </si>
  <si>
    <t>¿Generar pérdida de recursos económicos?</t>
  </si>
  <si>
    <t>¿Afectar la generación de productos o la prestación de servicios?</t>
  </si>
  <si>
    <t>Cargo: Responsable del Control</t>
  </si>
  <si>
    <t>Evidencia del Control</t>
  </si>
  <si>
    <t>¿Da lugar al detrimento de calidad de vida de la comunidad por la pérdida del bien o servicios o los recursos públicos?</t>
  </si>
  <si>
    <t>¿Generar pérdida de información de la entidad?</t>
  </si>
  <si>
    <t>Naturaleza</t>
  </si>
  <si>
    <t>Periodicidad de aplicación</t>
  </si>
  <si>
    <t>¿Generar intervención de los órganos de control, de la fiscalía u otro Ente?</t>
  </si>
  <si>
    <t>¿Dar lugar a procesos sancionatorios?</t>
  </si>
  <si>
    <t>Preguntas de Evaluación</t>
  </si>
  <si>
    <t>¿Dar lugar a procesos disciplinarios?</t>
  </si>
  <si>
    <t>Existen manuales, instructivos o procedimientos para el manejo del control</t>
  </si>
  <si>
    <t>¿Dar lugar a procesos fiscales?</t>
  </si>
  <si>
    <t>Está definido el responsable de la ejecución del control y seguimiento</t>
  </si>
  <si>
    <t>¿Generar pérdida de credibilidad de la entidad?</t>
  </si>
  <si>
    <t>El control es automático</t>
  </si>
  <si>
    <t>¿Generar pérdida de credibilidad del sector?</t>
  </si>
  <si>
    <t>El control es manual</t>
  </si>
  <si>
    <t xml:space="preserve">¿Ocasionar lesiones físicas o pérdida de vidas humanas? </t>
  </si>
  <si>
    <t xml:space="preserve">La frecuencia de ejecución del control y seguimiento es adecuada </t>
  </si>
  <si>
    <t>¿Afectar la imagen regional?</t>
  </si>
  <si>
    <t>Se cuenta con evidencias de la ejecución y seguimiento del control</t>
  </si>
  <si>
    <t>¿Afectar la imagen nacional?</t>
  </si>
  <si>
    <t>En el tiempo que lleva la herramienta ha demostrado ser efectiva</t>
  </si>
  <si>
    <t>RIESGO No 2</t>
  </si>
  <si>
    <t>RIESGO No 3</t>
  </si>
  <si>
    <t>RIESGO No 4</t>
  </si>
  <si>
    <t>RIESGO No 5</t>
  </si>
  <si>
    <t>RIESGO No 6</t>
  </si>
  <si>
    <t>RIESGO No 7</t>
  </si>
  <si>
    <t>RIESGO No 8</t>
  </si>
  <si>
    <t>RIESGO No 9</t>
  </si>
  <si>
    <t>RIESGO No 10</t>
  </si>
  <si>
    <t>G. Estratégico</t>
  </si>
  <si>
    <t>Gestión</t>
  </si>
  <si>
    <t>G. Imagen</t>
  </si>
  <si>
    <t>G. Operativo</t>
  </si>
  <si>
    <t>G. Financiero</t>
  </si>
  <si>
    <t>G. Cumplimiento</t>
  </si>
  <si>
    <t>G. Tecnología</t>
  </si>
  <si>
    <t>C. Soborno</t>
  </si>
  <si>
    <t>C. Piratería</t>
  </si>
  <si>
    <t>C. Fraude</t>
  </si>
  <si>
    <t>Si</t>
  </si>
  <si>
    <t>Se espera que el evento ocurra en la mayoría de las circunstancias / Más de una vez al año.</t>
  </si>
  <si>
    <t>Casi seguro</t>
  </si>
  <si>
    <t>Es viable que el evento ocurra en la mayoría de las circunstancias / Al menos una vez en el último año.</t>
  </si>
  <si>
    <t>Probable</t>
  </si>
  <si>
    <t>El evento podrá ocurrir en algún momento /Al menos una vez en los últimos 2 años.</t>
  </si>
  <si>
    <t>Posible</t>
  </si>
  <si>
    <t>El evento puede ocurrir en algún momento /Al menos una vez en los últimos 5 años.</t>
  </si>
  <si>
    <t>Improbable</t>
  </si>
  <si>
    <t>El evento puede ocurrir solo en circunstancias excepcionales (poco comunes o anormales) / No se ha presentado en los últimos cinco (5) años.</t>
  </si>
  <si>
    <t>Rara vez</t>
  </si>
  <si>
    <t>Riesgo 1</t>
  </si>
  <si>
    <t>Riesgo 2</t>
  </si>
  <si>
    <t>Riesgo 3</t>
  </si>
  <si>
    <t>Riesgo 4</t>
  </si>
  <si>
    <t>TIPO DE RIESGO</t>
  </si>
  <si>
    <t>CLASE DE RIESGO</t>
  </si>
  <si>
    <t>Riesgo 5</t>
  </si>
  <si>
    <t>Riesgo 6</t>
  </si>
  <si>
    <t>Riesgo 7</t>
  </si>
  <si>
    <t>Riesgo 8</t>
  </si>
  <si>
    <t>Riesgo 9</t>
  </si>
  <si>
    <t>Riesgo 10</t>
  </si>
  <si>
    <t>IMPACTO</t>
  </si>
  <si>
    <t>Catastrófico</t>
  </si>
  <si>
    <t>Mayor</t>
  </si>
  <si>
    <t>Moderado</t>
  </si>
  <si>
    <t>Menor</t>
  </si>
  <si>
    <t>Insignificante</t>
  </si>
  <si>
    <t>C: mas de 11 / G: 5</t>
  </si>
  <si>
    <t>C. entre 6 y 11 / G: 4</t>
  </si>
  <si>
    <t>C: entre 1 y 5 / G: 3</t>
  </si>
  <si>
    <t>G: 2</t>
  </si>
  <si>
    <t>G: 1</t>
  </si>
  <si>
    <t>No</t>
  </si>
  <si>
    <t>Investigación, reclamación o sanción</t>
  </si>
  <si>
    <t>Afecta la ejecución presupuestal de la entidad</t>
  </si>
  <si>
    <t>Pago de indemnizaciones por acciones legales que pueden afectar el presupuesto total de la entidad</t>
  </si>
  <si>
    <t>Pago de sanciones económicas por incumplimiento de la normatividad  que pueden afectar el presupuesto total de la entidad</t>
  </si>
  <si>
    <t xml:space="preserve">Metas, objetivos y operaciones </t>
  </si>
  <si>
    <t>Información</t>
  </si>
  <si>
    <t>Imagen institucional afectada</t>
  </si>
  <si>
    <t>Interrupción de las operaciones de la Entidad</t>
  </si>
  <si>
    <t>Preguntas para calificar tipo de impacto en riesgo de gestión</t>
  </si>
  <si>
    <t>En un valor ≥ 10%</t>
  </si>
  <si>
    <t>En un valor  ≥ 5%</t>
  </si>
  <si>
    <t>En un valor ≥ 2%</t>
  </si>
  <si>
    <t>En un valor ≥ 1 %</t>
  </si>
  <si>
    <t>En un valor ≥ 0,5%</t>
  </si>
  <si>
    <t>Por más de (5) días.</t>
  </si>
  <si>
    <t>Por más de   (2) días.</t>
  </si>
  <si>
    <t>Por más de   (1) día.</t>
  </si>
  <si>
    <t>Por algunas horas</t>
  </si>
  <si>
    <t>No hay interrupción de operaciones</t>
  </si>
  <si>
    <t>Sanción por parte del ente de control u otro ente regulador.</t>
  </si>
  <si>
    <t>Reclamaciones o quejas de los usuarios que podrían implicar una denuncia ante los entes reguladores o una demanda de largo alcance para la entidad.</t>
  </si>
  <si>
    <t>Reclamaciones o quejas de los usuarios que implican investigaciones internas disciplinarias.</t>
  </si>
  <si>
    <t>No se generan sanciones económicas o administrativas.</t>
  </si>
  <si>
    <t>Pérdida de Información crítica para la entidad que no se puede recuperar.</t>
  </si>
  <si>
    <t>Pérdida de información crítica que puede ser recuperada de forma parcial o incompleta.</t>
  </si>
  <si>
    <t>Inoportunidad en la información ocasionando retrasos en la atención a los usuarios.</t>
  </si>
  <si>
    <t xml:space="preserve">No genera pérdida o inoportunidad de la información </t>
  </si>
  <si>
    <t>No se afecta la imagen institucional de forma significativa.</t>
  </si>
  <si>
    <t>Incumplimiento en las metas y objetivos institucionales afectando de forma grave la ejecución presupuestal.</t>
  </si>
  <si>
    <t>Incumplimiento en las metas y objetivos institucionales afectando el cumplimiento en las metas de gobierno.</t>
  </si>
  <si>
    <t>Reproceso de actividades y aumento de carga operativa.</t>
  </si>
  <si>
    <t>Por actos o hechos de corrupción comprobados.</t>
  </si>
  <si>
    <t>En el orden nacional o regional por incumplimientos en la prestación del servicio</t>
  </si>
  <si>
    <t>En el orden nacional o regional por retrasos en la prestación del servicio</t>
  </si>
  <si>
    <t>Localmente por retrasos en la prestación del servicio</t>
  </si>
  <si>
    <t>RIESGO RESIDUAL EN GESTIÓN</t>
  </si>
  <si>
    <t>Rara Vez</t>
  </si>
  <si>
    <t>Casi Seguro</t>
  </si>
  <si>
    <t>ZR I</t>
  </si>
  <si>
    <t>Extrema</t>
  </si>
  <si>
    <t>Alta</t>
  </si>
  <si>
    <t>Moderada</t>
  </si>
  <si>
    <t>Baja</t>
  </si>
  <si>
    <t>ZONA DE RIESGO</t>
  </si>
  <si>
    <t>ZRC I</t>
  </si>
  <si>
    <t>ZRG I</t>
  </si>
  <si>
    <t>ZRG R</t>
  </si>
  <si>
    <t>I. Gestión</t>
  </si>
  <si>
    <t>Controles</t>
  </si>
  <si>
    <t>Preventivo</t>
  </si>
  <si>
    <t>Detectivo</t>
  </si>
  <si>
    <t>Correctivo</t>
  </si>
  <si>
    <t>NATURALEZA DEL CONTROL</t>
  </si>
  <si>
    <t>PERIODICIDAD</t>
  </si>
  <si>
    <t>Aleatoria</t>
  </si>
  <si>
    <t xml:space="preserve">Monitoreo permanente y se deja registro mensual </t>
  </si>
  <si>
    <t>Diaria</t>
  </si>
  <si>
    <t>Semanal</t>
  </si>
  <si>
    <t>Mensual</t>
  </si>
  <si>
    <t>Trimestral</t>
  </si>
  <si>
    <t xml:space="preserve">Monitoreo mensual y se deja registro trimestral </t>
  </si>
  <si>
    <t>Semestral</t>
  </si>
  <si>
    <t>Anual</t>
  </si>
  <si>
    <t>Cuando se Requiera</t>
  </si>
  <si>
    <t>Tipo Riesgo</t>
  </si>
  <si>
    <t>Naturaleza del Control</t>
  </si>
  <si>
    <t>Controles diligenciados</t>
  </si>
  <si>
    <t xml:space="preserve">Calificación </t>
  </si>
  <si>
    <t>Disminuye probabilidad</t>
  </si>
  <si>
    <t>Disminuye impacto</t>
  </si>
  <si>
    <t>Riesgo Inherente</t>
  </si>
  <si>
    <t>Control 1</t>
  </si>
  <si>
    <t>Control 2</t>
  </si>
  <si>
    <t>Control 3</t>
  </si>
  <si>
    <t>Riesgo Residual</t>
  </si>
  <si>
    <t>Control 4</t>
  </si>
  <si>
    <t xml:space="preserve">Mejor evaluado </t>
  </si>
  <si>
    <t>Nueva zona Corrupción</t>
  </si>
  <si>
    <t>Nueva zona Gestión</t>
  </si>
  <si>
    <t>II Corrupción</t>
  </si>
  <si>
    <t>IR. Corrupción</t>
  </si>
  <si>
    <t>PI</t>
  </si>
  <si>
    <t>PR</t>
  </si>
  <si>
    <t>IR. Gestión</t>
  </si>
  <si>
    <t>RIESGO INHERENTE EN GESTIÓN</t>
  </si>
  <si>
    <t xml:space="preserve">Tratamiento </t>
  </si>
  <si>
    <t>RR</t>
  </si>
  <si>
    <t>ZRR</t>
  </si>
  <si>
    <t>ZRI</t>
  </si>
  <si>
    <t>ZRCR Corrupción</t>
  </si>
  <si>
    <t>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t>
  </si>
  <si>
    <t>Que los proyectos sean estructurados y o viabilizados sin el cumplimiento de los requisitos legales.</t>
  </si>
  <si>
    <t>Causa 1: Frecuencia: Casi Nunca
Causa 2: Frecuencia: Alto
Causa 3: Frecuencia: Moderado
Causa 4: Frecuencia: Baja
Causa 5: Frecuencia: Moderado
Causa 6 :Frecuencia: Baja</t>
  </si>
  <si>
    <t xml:space="preserve">Perdida de la visión del estado real del proyecto.
</t>
  </si>
  <si>
    <t>X</t>
  </si>
  <si>
    <t xml:space="preserve">Por no haber definido un supervisor 
competente del convenio o contrato.
</t>
  </si>
  <si>
    <t>Frecuencia Baja</t>
  </si>
  <si>
    <t xml:space="preserve">No </t>
  </si>
  <si>
    <t>Acta de comité</t>
  </si>
  <si>
    <t>No, de proyectos estructurados y/ o viabilizados  sin el cumplimiento de los requisitos legales, para favorecer a un tercero.</t>
  </si>
  <si>
    <t>Monitorear la aplicación y efectividad de los controles.</t>
  </si>
  <si>
    <t>Recursos Humanos y recursos financieros para desplazamientos requeridos</t>
  </si>
  <si>
    <r>
      <t xml:space="preserve">Seguimiento o </t>
    </r>
    <r>
      <rPr>
        <sz val="11"/>
        <color theme="3"/>
        <rFont val="Calibri"/>
        <family val="2"/>
        <scheme val="minor"/>
      </rPr>
      <t>supervisión</t>
    </r>
    <r>
      <rPr>
        <sz val="11"/>
        <color theme="1"/>
        <rFont val="Calibri"/>
        <family val="2"/>
        <scheme val="minor"/>
      </rPr>
      <t xml:space="preserve"> inadecuado o insuficiente a proyectos y/o  a las obligaciones  de los  convenios o contratos relacionados con el proceso.</t>
    </r>
  </si>
  <si>
    <t>Investigaciones penales, fiscales o disciplinarias.</t>
  </si>
  <si>
    <t>No hay interrupción de las operaciones de la Entidad.</t>
  </si>
  <si>
    <t>Total posiciones a desplazarse</t>
  </si>
  <si>
    <t>Detective</t>
  </si>
  <si>
    <t>ENERO</t>
  </si>
  <si>
    <t>FEBRERO</t>
  </si>
  <si>
    <t>MARZO</t>
  </si>
  <si>
    <t>ABRIL</t>
  </si>
  <si>
    <t>MAYO</t>
  </si>
  <si>
    <t>JUNIO</t>
  </si>
  <si>
    <t>JULIO</t>
  </si>
  <si>
    <t>AGOSTO</t>
  </si>
  <si>
    <t>SEPTIEMBRE</t>
  </si>
  <si>
    <t>OCTUBRE</t>
  </si>
  <si>
    <t>NOVIEMBRE</t>
  </si>
  <si>
    <t>DICIEMBRE</t>
  </si>
  <si>
    <t>No. De proyectos en ejecución que incumplen requisitos / numero de proyectos en ejecución</t>
  </si>
  <si>
    <t xml:space="preserve">•Pocos funcionarios certificados en gestión de proyectos
•Pocos Recursos asignados a la gestión de proyectos (Tecnológicos, Humanos y Presupuesto)
•Sistemas de Información de seguimiento a proyectos insuficientes e inadecuados.
•Falta de empoderamiento del Sistema de Gestión-Enfoque por procesos
</t>
  </si>
  <si>
    <t>Formular e implementar el Plan Estratégico de las Tecnologías de la Información y las Comunicaciones en el Ministerio de Vivienda, Ciudad y Territorio, mediante proyectos de tecnología de información que  faciliten a los usuarios sistemas de información adecuados para contribuir al cumplimiento de los objetivos de la Entidad.</t>
  </si>
  <si>
    <t>Inicia con la identificación de las necesidades de las entidades territoriales o los promotores relacionados con los proyectos que requieren apoyo del MVCT, continua con la planificación para apoyar estas necesidades a través de la asistencia técnica en la estructuración o la evaluación de proyectos y/o la gestión de los recursos para su ejecución y/o el seguimiento al desarrollo de los proyectos según corresponda, y termina con la estructuración de proyectos o la evaluación de las operaciones urbanas integrales o la asignación y/o ejecución de los recursos a través de convenios de apoyo financiero o el seguimiento a los proyectos viabilizados o el certificado de existencia según aplique.
Incluye proyectos de: 
Macro proyectos - operaciones urbanas integrales, Vivienda de interés social urbana, agua potable y saneamiento básico, vivienda de interés prioritario y desarrollo urbano y territorial.</t>
  </si>
  <si>
    <t>Emitir conceptos jurídicos de forma oportuna y pertinente, apoyados en criterios legales vigentes en materia de vivienda, agua, saneamiento básico y desarrollo urbano para atender los requerimientos de los interesados, así como las reclamaciones presentadas.</t>
  </si>
  <si>
    <t>Asesorar y representar en los asuntos relacionados con procesos judiciales, extrajudiciales y administrativos, y adelantar el cobro oportuno por jurisdicción coactiva de las acreencias a favor del Ministerio y de FONVIVIENDA.</t>
  </si>
  <si>
    <t>Causa 1: Por desconocimiento del funcionario, quien debía realizar dicha labor.
Causa 2: Por alto volúmenes de trabajo asignado a una misma funcionario.
Causa 3: Por causas externas relacionados a Entes Territoriales, Constructores, Supervisores e Interventores.
Causa 4: Por causas ambientales, como son lluvias, derrumbes, etc.
Causa 5: Por causas de Presupuesto relacionados a Viáticos, Tiquetes, Otros.
Causa 6: Por causas de inseguridad, relacionados a desordenes públicos y zonas de conflicto que pongan en riesgo la vida del funcionario.</t>
  </si>
  <si>
    <t>Conocimiento del sector y de la Política de desarrollo urbano y territorial, agua potable y saneamiento básico y vivienda.
Personal comprometido, calificado y competente para el desempeño de las funciones.
Cumplimiento de lineamientos estratégicos</t>
  </si>
  <si>
    <t>•Política de Gobierno Nacional encaminadas a mejorar condiciones relacionadas al desarrollo urbano y territorial, agua potable y saneamiento básico y vivienda.
•Interés de Países para apoyar e invertir en proyectos de desarrollo urbano y territorial, agua potable y saneamiento básico y vivienda
• Promoción de nuevos mercados (regionalización, aprovechamiento)
. Alianzas estratégicas con sus grupos de interés
. Excelentes relaciones con partes interesadas
Posicionamiento ministerial sectorial.</t>
  </si>
  <si>
    <t xml:space="preserve">Fracaso en Proyectos.
Proyectos desfasados en Tiempo, Alcance y Costos.
Proyectos con mala Calidad e incumplimientos. </t>
  </si>
  <si>
    <r>
      <rPr>
        <b/>
        <sz val="11"/>
        <color theme="1"/>
        <rFont val="Calibri"/>
        <family val="2"/>
        <scheme val="minor"/>
      </rPr>
      <t>•</t>
    </r>
    <r>
      <rPr>
        <sz val="11"/>
        <color theme="1"/>
        <rFont val="Calibri"/>
        <family val="2"/>
        <scheme val="minor"/>
      </rPr>
      <t xml:space="preserve">Desconocimiento de las Políticas de desarrollo urbano y territorial, agua potable y saneamiento básico y vivienda por parte de los Entes Territoriales
• Dependencia de otras entidades
•Cambio de gobierno, políticas y programas de las entidades territoriales 
• Insuficiente mano de obra calificada para la ejecución de proyectos
</t>
    </r>
  </si>
  <si>
    <t>Insuficiencia de recurso humano calificado para atender la demanda.
Información deficiente o falsa, para realizar la evaluación.
Por soborno a servidores públicos responsables de la evaluación</t>
  </si>
  <si>
    <t>Sobrecostos y pérdidas económicas.
Reproceso
Sanciones de órganos de control
Pérdida de imagen institucional.</t>
  </si>
  <si>
    <t>Realización de las actividades de seguimiento o  Supervisión de manera inadecuada  
Insuficiencia de recurso humano calificado para atender la demanda.
Insuficiencia de recursos financieros para financiar desplazamientos
Por soborno a servidores públicos responsables del seguimiento o supervisión.</t>
  </si>
  <si>
    <t xml:space="preserve">Recurso humano, tecnológico y físico </t>
  </si>
  <si>
    <r>
      <rPr>
        <b/>
        <sz val="12"/>
        <color theme="1"/>
        <rFont val="Calibri"/>
        <family val="2"/>
        <scheme val="minor"/>
      </rPr>
      <t xml:space="preserve">FORMATO: </t>
    </r>
    <r>
      <rPr>
        <sz val="12"/>
        <color theme="1"/>
        <rFont val="Calibri"/>
        <family val="2"/>
        <scheme val="minor"/>
      </rPr>
      <t xml:space="preserve">IDENTIFICACIÓN DE RIESGOS
</t>
    </r>
    <r>
      <rPr>
        <b/>
        <sz val="12"/>
        <color theme="1"/>
        <rFont val="Calibri"/>
        <family val="2"/>
        <scheme val="minor"/>
      </rPr>
      <t xml:space="preserve">PROCESO: </t>
    </r>
    <r>
      <rPr>
        <sz val="12"/>
        <color theme="1"/>
        <rFont val="Calibri"/>
        <family val="2"/>
        <scheme val="minor"/>
      </rPr>
      <t>ADMINISTRACIÓN DEL SISTEMA INTEGRADO DE GESTIÓN</t>
    </r>
  </si>
  <si>
    <r>
      <rPr>
        <b/>
        <sz val="11"/>
        <color theme="1"/>
        <rFont val="Verdana"/>
        <family val="2"/>
      </rPr>
      <t>Código:</t>
    </r>
    <r>
      <rPr>
        <sz val="11"/>
        <color theme="1"/>
        <rFont val="Verdana"/>
        <family val="2"/>
      </rPr>
      <t xml:space="preserve"> SIG-F-11</t>
    </r>
  </si>
  <si>
    <t>CONTROL DE CAMBIOS</t>
  </si>
  <si>
    <t>FECHA</t>
  </si>
  <si>
    <t>VERSIÓN QUE MODIFICA</t>
  </si>
  <si>
    <t>CAMBIO REALIZADO</t>
  </si>
  <si>
    <r>
      <rPr>
        <b/>
        <sz val="14"/>
        <rFont val="Verdana"/>
        <family val="2"/>
      </rPr>
      <t xml:space="preserve">Código: </t>
    </r>
    <r>
      <rPr>
        <sz val="14"/>
        <rFont val="Verdana"/>
        <family val="2"/>
      </rPr>
      <t>SIG-F-12</t>
    </r>
  </si>
  <si>
    <t>Apoyar a las entidades territoriales y promotores en la gestión, seguimiento o supervisión a los proyectos de desarrollo urbano y territorial; agua potable y saneamiento básico y vivienda apoyados por la entidad, para contribuir al desarrollo de ciudades compactas y ambientalmente sostenibles</t>
  </si>
  <si>
    <t>1.0</t>
  </si>
  <si>
    <t>Se actualiza el objetivodel proceso en el mapa según caracterización del proceso versión 7.0 del 28/06/2018</t>
  </si>
  <si>
    <t>Se definió la zona inherente del riesgo 3.</t>
  </si>
  <si>
    <t>Verificar el cumplimiento de requisitos legales definidos en la normatividad vigente y aplicable  para la viabilización de  proyectos de agua potable y saneamiento básico o proyectos de operaciones urbanas integrales 
* Este control no aplica para la Dirección de inversiones en Vivienda de Interés Social - DIVIS</t>
  </si>
  <si>
    <t>Revisar los documentos que soportan la solicitud de viabilidad  de acuerdo a los requisitos definidos en la normatividad vigente y en la documentación del proceso, corroborando que se ajuste en requisitos legales y técnicos al proyecto en cuestión.
* Este control no aplica para la Dirección de inversiones en Vivienda de Interés Social - DIVIS</t>
  </si>
  <si>
    <t xml:space="preserve">Para: Agua Potable y Saneamiento Básico: 
Incluir en la documentación del proceso la  Matriz de  proyectos revisados en el periodo </t>
  </si>
  <si>
    <t xml:space="preserve">Solicitud de actualización documental - SIG-F-01
Concepto técnico de aprobación en el SIG - SIG-F-02 </t>
  </si>
  <si>
    <t>Viabilizar proyectos mediante emisión de concepto o acto administrativo, sin el cumplimiento de los requisitos legales, para favorecer a un tercero.</t>
  </si>
  <si>
    <t>Comité técnico de proyectos de Agua Potable y Saneamiento Básico</t>
  </si>
  <si>
    <t>Comité Evaluador en cabeza del Secretario del Comité ( Director de Espacio Urbano y Territorial)</t>
  </si>
  <si>
    <t xml:space="preserve">
 Validar el concepto de viabilidad de la Operación Urbana Integral objeto de evaluación. 
* Este control no aplica para Agua Potable y Saneamiento Básico y tampoco para la  Dirección de inversiones en Vivienda de Interés Social - DIVIS</t>
  </si>
  <si>
    <t>Verificar que el proyecto de Operación Urbana Integral objeto de evaluación se encuentre alineada a la política de habilitación del suelo para la vigencia
* Este control no aplica para Agua Potable y Saneamiento Básico y tampoco para la  Dirección de inversiones en Vivienda de Interés Social - DIVIS</t>
  </si>
  <si>
    <t>2.0</t>
  </si>
  <si>
    <t xml:space="preserve">
Verificar el estado de avance de los proyectos y/o convenios objeto de supervisión y/o seguimiento
</t>
  </si>
  <si>
    <t xml:space="preserve">
Informe de Comisión (Agua Potable y Saneamiento Básico, Deut - MIB, DIVIS) o  informe de supervisión (Agua Potable y Saneamiento Básico, Deut - MIB) o Informes de seguimiento a la supervisión ( DIVIS)</t>
  </si>
  <si>
    <t>Profesional o Contratista designado para el seguimiento o supervisión o seguimiento a la supervisión del contrato o convenio; según sea el caso</t>
  </si>
  <si>
    <t>Realizar seguimiento o supervisión inadecuado a proyectos, convenios o contratos para beneficiar a particulares.</t>
  </si>
  <si>
    <t>Matriz de alertas y Control</t>
  </si>
  <si>
    <t xml:space="preserve">Aplicando los lineamientos establecidos en las resoluciones 140 y 438 de 2018 </t>
  </si>
  <si>
    <t>Identificar los proyectos de APSB y de vivienda que se encuentran  en alto riesgo de ejecución
* Este control no aplica para la Dirección de Espacio Urbano y Territorial (MIB)</t>
  </si>
  <si>
    <t xml:space="preserve">Listas de asistencia y presentación </t>
  </si>
  <si>
    <t xml:space="preserve">Se elimina el riesgo 3 el cual se habia definido como:  Seguimiento ó supervisión inadecuado  efectuada por terceros al cumplimiento de las obligaciones  de los  convenios o contratos, que hagan parte de los planes, programas y proyectos de vivienda, agua potable y saneamiento básico del Ministerio.Esto teniendo en cuenta que estas actividades de seguimiento y supervisión incluidos seguimiento y supervisión a terceros se encuentran incluidos en el riesgo 2: el cual se define: Realizar seguimiento o supervisión inadecuado a proyectos, convenios o contratos para beneficiar a particulares. 
Para cada control se precisó la aplicabilidad para Agua Potable y Saneamiento Básico, Dirección de Espacio Urbano y Territorial (Operaciones Urbanas Integrales o MIB; según sea el caso) o Dirección de Inversiones en Vivienda de interés Social DIVIS.
</t>
  </si>
  <si>
    <t>Factor de Riesgo 3</t>
  </si>
  <si>
    <t>Causas FR3</t>
  </si>
  <si>
    <t>Frecuencia FR3</t>
  </si>
  <si>
    <t>Efectos  FR3</t>
  </si>
  <si>
    <t xml:space="preserve">Se actualizó el riesgo 1 elimianando la actividad de estructuración ya que el MVCT no estructura proyectos, así las cosas el riesgo 1 quedo así: Viabilizar proyectos mediante emisión de concepto o acto administrativo, sin el cumplimiento de los requisitos legales, para favorecer a un tercero.
Se actualizó Control 1 del riesgo 1 así: : Descripción: Verificar el cumplimiento de requisitos legales definidos en la normatividad vigente y aplicable  para la viabilización de  proyectos de agua potable y saneamiento básico o proyectos de operaciones urbanas integrales . Las nuevas acciones de control son: Revisar los documentos que soportan la solicitud de viabilidad  de acuerdo a los requisitos definidos en la normatividad vigente y en la documentación del proceso, corroborando que se ajuste en requisitos legales y técnicos al proyecto en cuestión.
Se definen como responsables: Para Operaciones urbanas integrales: Profesionales o contratistas designados en la Dirección de Espacio Urbano y Territorial 
Para Agua Potable y Saneamiento Basico:Profesionales o contratistas designados en la Subdirección de Proyectos y las evidencias de control que se definieron son: Para Operaciones urbanas integrales: Ficha Técnica MISN o Ficha Técnica PIDU o Ficha técnica MISN 2G; según aplique para el proyecto 
Para Agua Potable y Saneamiento Basico:Matriz de  proyectos revisados en el periodo definiendo el estado de revisión del proyecto.
Clasificación del control preventivo con periodicidad cuando se requiera
Riesgo 1 control 2: se actualizo asi: 
Descripción:Verificar el cumplimiento de requisitos legales definidos en la normatividad vigente de los proyectos presentados al Comité Tecnico para los proyectos de Agua Potable y Saneamiento Básico. Acciones de control: Revisar la documentación que hace parte de los proyectos que se presentan ante el  Comité Tecnico. Responsable del conmtrol: Comité técnico de proyectos de Agua Potable y Saneamiento Básico. 
Naturaleza del control pdetectivo y periodicidad cuando se requiera
Riesgo 1 control 3: se modifica el control por: Descripción:  Validar el concepto de viabilidad de la Operación Urbana Integral objeto de evaluación. Acciones de control: Verificar que el proyecto de Operación Urbana Integral objeto de evaluación se encuentre alineada a la política de habilitación del suelo para la vigencia. Responsable de control: Comité Evaluador en cabeza del Secretario del Comité ( Director de Espacio Urbano y Territorial). Evidencia del control:Acta de Comité Evaluador o correo electronico para el caso de comités virtuales 
Para cada control se presiso la aplicabilidad para Agua Potable y Saneamiento Básico, Dirección de Espacio Urbano y Territorial (Operaciones Urbanas Integrales) y cabe aclarar que este riesgo no aplica para la Dirección de Inversiones en Vivienda de interés Social DIVIS.
  Se definió acción complementaria: Para: Agua Potable y Saneamiento Básico: 
Incluir en la documentación del proceso la  Matriz de  proyectos revisados en el periodo ; cuya fecha de vencimiento es el 30/06/2019
</t>
  </si>
  <si>
    <t xml:space="preserve">Se mejora redacción del riesgo 2 definicendose así: Realizar seguimiento o supervisión inadecuado a proyectos, convenios o contratos para beneficiar a particulares.
Se actualiza Riesgo 2 control 1 quedanso así: Descripción: Realizar seguimiento o supervisión al avance de los proyectos o ejecución de las obligaciones de convenios o contratos perteneicentes a Agua Potable y Saneamiento Básico, Dirección de Espacio Urbano y Territorial  ( Mejoramiento Integral de Barrios) y Dirección de Inversiones en Vivienda de Interés Social - DIVIS. Responsable de control: Profesional o Contratista designado para el seguimiento o supervisión o seguimiento a la supervisión del contrato o convenio; según sea el caso. Evidencia del control: Informe de Comisión (Agua Potable y Saneamiento Básico, Deut - MIB, DIVIS) o  informe de supervisión (Agua Potable y Saneamiento Básico, Deut - MIB) o Informes de seguimiento a la supervisión ( DIVIS).
La nat6uraleza es riesgo detectivo con periodicidad de cuando se requiera
Se eliminan controles 2 y 3 del riesgo 2 puesto que estos van incluidos en el control1  y se estaban repitiendo las evidencias, sin generar valor agrtegado al proceso. se actualiza el control 2 incluyendo: descripción del control:Identificar los proyectos de APSB y de vivienda que se encuentran  en alto riesgo de ejecución, acciones de control: Aplicando los lineamientos establecidos en las resoluciones 140 y 438 de 2018 . Evidencia del control:Matriz de alertas y Control y resposnable d3el control: Profesional o Contratista designado del Viceministerio de AguaPotable y Saneamiento Básico o de la Dirección de Inversiones en Vivienda de Interes Social - DIVIS
* Este control no aplica para la Dirección de Espacio Urbano y Territorial (MIB)
Se define acción complementaria para la vigencia 2019 , la cual se definió: 
Agua Potable y Saneamiento Básico, Dirección de Espacio Urbano y Territorial y Dirección de Inversiones en Vivienda Interes Social : Charlas de sensibilización  sobre Cumplimiento de funciones de interventoria y supervisión de contratos, cuya fecha de vencimientpo es 31/12/2019  
</t>
  </si>
  <si>
    <r>
      <rPr>
        <b/>
        <sz val="11"/>
        <rFont val="Calibri"/>
        <family val="2"/>
        <scheme val="minor"/>
      </rPr>
      <t xml:space="preserve">FORMATO: </t>
    </r>
    <r>
      <rPr>
        <sz val="11"/>
        <rFont val="Calibri"/>
        <family val="2"/>
        <scheme val="minor"/>
      </rPr>
      <t xml:space="preserve">MAPA DE RIESGOS
</t>
    </r>
    <r>
      <rPr>
        <b/>
        <sz val="11"/>
        <rFont val="Calibri"/>
        <family val="2"/>
        <scheme val="minor"/>
      </rPr>
      <t xml:space="preserve">PROCESO: </t>
    </r>
    <r>
      <rPr>
        <sz val="11"/>
        <rFont val="Calibri"/>
        <family val="2"/>
        <scheme val="minor"/>
      </rPr>
      <t>ADMINISTRACIÓN DEL  SISTEMA INTEGRADO DE GESTIÓN</t>
    </r>
  </si>
  <si>
    <t xml:space="preserve">
Revisar la documentación que hace parte de los proyectos que se presentan ante el  Comité Técnico 
* Este control no aplica para la Dirección de Espacio Urbano y Territorial (Operaciones urbanas Integrales) y tampoco  Dirección de inversiones en Vivienda de Interés Social - DIVIS</t>
  </si>
  <si>
    <t xml:space="preserve">Acta de Comité Evaluador o correo electrónico para el caso de comités virtuales </t>
  </si>
  <si>
    <t>Realizar seguimiento o supervisión al avance de los proyectos o ejecución de las obligaciones de convenios o contratos pertenecientes a Agua Potable y Saneamiento Básico, Dirección de Espacio Urbano y Territorial  ( Mejoramiento Integral de Barrios) y Dirección de Inversiones en Vivienda de Interés Social - DIVIS</t>
  </si>
  <si>
    <t xml:space="preserve">
Agua Potable y Saneamiento Básico, Dirección de Espacio Urbano y Territorial y Dirección de Inversiones en Vivienda Interés Social :
Charlas de sensibilización  sobre Cumplimiento de funciones de interventoría y supervisión de contratos  
</t>
  </si>
  <si>
    <t>Profesional o Contratista designado del Viceministerio de Agua Potable y Saneamiento Básico o de la Dirección de Inversiones en Vivienda de Interés Social - DIVIS</t>
  </si>
  <si>
    <t>Verificar el cumplimiento de requisitos legales definidos en la normatividad vigente de los proyectos presentados al Comité Técnico para los proyectos de Agua Potable y Saneamiento Básico 
* Este control no aplica para la Dirección de Espacio Urbano y Territorial (Operaciones urbanas Integrales) y tampoco  Dirección de inversiones en Vivienda de Interés Social - DIVIS</t>
  </si>
  <si>
    <t xml:space="preserve">Para Operaciones urbanas integrales: Profesionales o contratistas designados en la Dirección de Espacio Urbano y Territorial 
Para Agua Potable y Saneamiento Básico: Profesionales o contratistas designados en la Subdirección de Proyectos </t>
  </si>
  <si>
    <t>Para Operaciones urbanas integrales: Ficha Técnica MISN o Ficha Técnica PIDU o Ficha técnica MISN 2G; según aplique para el proyecto 
Para Agua Potable y Saneamiento Básico: Matriz de  proyectos revisados en el periodo definiendo el estado de revisión del proyecto</t>
  </si>
  <si>
    <t xml:space="preserve">Se actualizó el riesgo 1 elimianando la actividad de estructuración ya que el MVCT no estructura proyectos, así las cosas el riesgo 1 quedo así: Viabilizar proyectos mediante emisión de concepto o acto administrativo, sin el cumplimiento de los requisitos legales, para favorecer a un tercero.
Se actualizó Control 1 del riesgo 1 así: : Descripción: Verificar el cumplimiento de requisitos legales definidos en la normatividad vigente y aplicable  para la viabilizarían de  proyectos de agua potable y saneamiento básico o proyectos de operaciones urbanas integrales . Las nuevas acciones de control son: Revisar los documentos que soportan la solicitud de viabilidad  de acuerdo a los requisitos definidos en la normatividad vigente y en la documentación del proceso, corroborando que se ajuste en requisitos legales y técnicos al proyecto en cuestión.
Se definen como responsables: Para Operaciones urbanas integrales: Profesionales o contratistas designados en la Dirección de Espacio Urbano y Territorial 
Para Agua Potable y Saneamiento Basico: Profesionales o contratistas designados en la Subdirección de Proyectos y las evidencias de control que se definieron son: Para Operaciones urbanas integrales: Ficha Técnica MISN o Ficha Técnica PIDU o Ficha técnica MISN 2G; según aplique para el proyecto 
Para Agua Potable y Saneamiento Basico: Matriz de  proyectos revisados en el periodo definiendo el estado de revisión del proyecto.
Clasificación del control preventivo con periodicidad cuando se requiera
Riesgo 1 control 2: se actualizo así: 
Descripción: Verificar el cumplimiento de requisitos legales definidos en la normatividad vigente de los proyectos presentados al Comité Técnico para los proyectos de Agua Potable y Saneamiento Básico. Acciones de control: Revisar la documentación que hace parte de los proyectos que se presentan ante el  Comité Técnico. Responsable del control: Comité técnico de proyectos de Agua Potable y Saneamiento Básico. 
Naturaleza del control detectivo y periodicidad cuando se requiera
Riesgo 1 control 3: se modifica el control por: Descripción:  Validar el concepto de viabilidad de la Operación Urbana Integral objeto de evaluación. Acciones de control: Verificar que el proyecto de Operación Urbana Integral objeto de evaluación se encuentre alineada a la política de habilitación del suelo para la vigencia. Responsable de control: Comité Evaluador en cabeza del Secretario del Comité ( Director de Espacio Urbano y Territorial). Evidencia del control: Acta de Comité Evaluador o correo electrónico para el caso de comités virtuales 
Para cada control se preciso la aplicabilidad para Agua Potable y Saneamiento Básico, Dirección de Espacio Urbano y Territorial (Operaciones Urbanas Integrales) y cabe aclarar que este riesgo no aplica para la Dirección de Inversiones en Vivienda de interés Social DIVIS.
  Se definió acción complementaria: Para: Agua Potable y Saneamiento Básico: 
Incluir en la documentación del proceso la  Matriz de  proyectos revisados en el periodo ; cuya fecha de vencimiento es el 30/06/2019
</t>
  </si>
  <si>
    <t xml:space="preserve">Se mejora redacción del riesgo 2 definiéndose así: Realizar seguimiento o supervisión inadecuado a proyectos, convenios o contratos para beneficiar a particulares.
Se actualiza Riesgo 2 control 1 quedando así: Descripción: Realizar seguimiento o supervisión al avance de los proyectos o ejecución de las obligaciones de convenios o contratos pertenecientes a Agua Potable y Saneamiento Básico, Dirección de Espacio Urbano y Territorial  ( Mejoramiento Integral de Barrios) y Dirección de Inversiones en Vivienda de Interés Social - DIVIS. Responsable de control: Profesional o Contratista designado para el seguimiento o supervisión o seguimiento a la supervisión del contrato o convenio; según sea el caso. Evidencia del control: Informe de Comisión (Agua Potable y Saneamiento Básico, Deut - MIB, DIVIS) o  informe de supervisión (Agua Potable y Saneamiento Básico, Deut - MIB) o Informes de seguimiento a la supervisión ( DIVIS).
La nat6uraleza es riesgo detectivo con periodicidad de cuando se requiera
Se eliminan controles 2 y 3 del riesgo 2 puesto que estos van incluidos en el control1  y se estaban repitiendo las evidencias, sin generar valor agregado al proceso. se actualiza el control 2 incluyendo: descripción del control: Identificar los proyectos de APSB y de vivienda que se encuentran  en alto riesgo de ejecución, acciones de control: Aplicando los lineamientos establecidos en las resoluciones 140 y 438 de 2018 . Evidencia del control: Matriz de alertas y Control y responsable d3el control: Profesional o Contratista designado del Viceministerio de Agua Potable y Saneamiento Básico o de la Dirección de Inversiones en Vivienda de Interés Social - DIVIS
* Este control no aplica para la Dirección de Espacio Urbano y Territorial (MIB)
Se define acción complementaria para la vigencia 2019 , la cual se definió: 
Agua Potable y Saneamiento Básico, Dirección de Espacio Urbano y Territorial y Dirección de Inversiones en Vivienda Interés Social : Charlas de sensibilización  sobre Cumplimiento de funciones de interventoría y supervisión de contratos, cuya fecha de vencimiento es 31/12/2019  
</t>
  </si>
  <si>
    <t xml:space="preserve">Se elimina el riesgo 3 el cual se había definido como:  Seguimiento o supervisión inadecuado  efectuada por terceros al cumplimiento de las obligaciones  de los  convenios o contratos, que hagan parte de los planes, programas y proyectos de vivienda, agua potable y saneamiento básico del Ministerio. Esto teniendo en cuenta que estas actividades de seguimiento y supervisión incluidos seguimiento y supervisión a terceros se encuentran incluidos en el riesgo 2: el cual se define: Realizar seguimiento o supervisión inadecuado a proyectos, convenios o contratos para beneficiar a particulares. 
Para cada control se precisó la aplicabilidad para Agua Potable y Saneamiento Básico, Dirección de Espacio Urbano y Territorial (Operaciones Urbanas Integrales o MIB; según sea el caso) o Dirección de Inversiones en Vivienda de interés Social DIVIS.
</t>
  </si>
  <si>
    <t>deut</t>
  </si>
  <si>
    <r>
      <rPr>
        <b/>
        <u/>
        <sz val="9"/>
        <rFont val="Verdana"/>
        <family val="2"/>
      </rPr>
      <t>VIVIENDA</t>
    </r>
    <r>
      <rPr>
        <sz val="9"/>
        <rFont val="Verdana"/>
        <family val="2"/>
      </rPr>
      <t xml:space="preserve">
Los tres  controles del riesgo no aplican  para vivienda por cuanto vivienda no estructura  ni viabiliza proyectos.
</t>
    </r>
    <r>
      <rPr>
        <b/>
        <u/>
        <sz val="9"/>
        <rFont val="Verdana"/>
        <family val="2"/>
      </rPr>
      <t>DEUT:</t>
    </r>
    <r>
      <rPr>
        <sz val="9"/>
        <rFont val="Verdana"/>
        <family val="2"/>
      </rPr>
      <t xml:space="preserve">
El control 1 no operó debido a que no se han elaborado Fichas de Evaluación, durante el mes en curso.
El control 2 no aplica para DEUT.
Para el control 3, se desarrolló Comité Evaluador Virtual para los Macroproyectos San Antonio - Ciudadela Nueva Buenaventura (Buenaventura, Valle) y La Yesca (Quibdó, Chocó) en Enero 22 de 2019.
</t>
    </r>
    <r>
      <rPr>
        <b/>
        <sz val="9"/>
        <rFont val="Verdana"/>
        <family val="2"/>
      </rPr>
      <t xml:space="preserve">AGUA
</t>
    </r>
    <r>
      <rPr>
        <sz val="9"/>
        <rFont val="Verdana"/>
        <family val="2"/>
      </rPr>
      <t>Primer control: Se evidencia 
Matriz de  proyectos revisados en el periodo definiendo el estado de revisión del proyecto.
Segundo Control
Como evidencia de la aplicación de éste control reposan actas de comite Nros. 1 y 2
Tercer Control
Este control no aplica para Agua Potable y Saneamiento Básico y tampoco para la  Dirección de inversiones en Vivienda de Interés Social - DIVIS
Conclusión General de la operatividad de los  controles
Como conclusión para los componentes  de Vivienda,  Desarrollo Territorial y  Agua, operaron los controles</t>
    </r>
  </si>
  <si>
    <r>
      <rPr>
        <b/>
        <u/>
        <sz val="9"/>
        <rFont val="Verdana"/>
        <family val="2"/>
      </rPr>
      <t>VIVIENDA</t>
    </r>
    <r>
      <rPr>
        <sz val="9"/>
        <rFont val="Verdana"/>
        <family val="2"/>
      </rPr>
      <t xml:space="preserve">
Los tres  controles del riesgo no aplican  para vivienda por cuanto vivienda no estructura  ni viabiliza proyectos.
</t>
    </r>
    <r>
      <rPr>
        <b/>
        <u/>
        <sz val="9"/>
        <rFont val="Verdana"/>
        <family val="2"/>
      </rPr>
      <t>DEUT:</t>
    </r>
    <r>
      <rPr>
        <sz val="9"/>
        <rFont val="Verdana"/>
        <family val="2"/>
      </rPr>
      <t xml:space="preserve">
El control 1 no operó debido a que no se han elaborado Fichas de Evaluación, durante el mes en curso.
El control 2 no aplica para DEUT.
El control 3 no operó debido a que no se han desarrolado Comité Evaluadores, durante el mes en curso.
</t>
    </r>
    <r>
      <rPr>
        <b/>
        <sz val="9"/>
        <rFont val="Verdana"/>
        <family val="2"/>
      </rPr>
      <t xml:space="preserve">AGUA
</t>
    </r>
    <r>
      <rPr>
        <sz val="9"/>
        <rFont val="Verdana"/>
        <family val="2"/>
      </rPr>
      <t xml:space="preserve">
Primer control: Se evidencia 
Matriz de  proyectos revisados en el periodo definiendo el estado de revisión del proyecto.
Segundo Control
Como evidencia de la aplicación de éste control reposan actas de comite Nros. 3, 4, 5, 6 y 7
Tercer Control
Este control no aplica para Agua Potable y Saneamiento Básico y tampoco para la  Dirección de inversiones en Vivienda de Interés Social - DIVIS
Conclusión General de la operatividad de los  controles
Como conclusión para los componentes  de Vivienda,  Desarrollo Territorial y  Agua, operaron los controles</t>
    </r>
  </si>
  <si>
    <r>
      <rPr>
        <b/>
        <u/>
        <sz val="9"/>
        <rFont val="Verdana"/>
        <family val="2"/>
      </rPr>
      <t>VIVIENDA</t>
    </r>
    <r>
      <rPr>
        <sz val="9"/>
        <rFont val="Verdana"/>
        <family val="2"/>
      </rPr>
      <t xml:space="preserve">
Los tres  controles del riesgo no aplican  para vivienda por cuanto vivienda no estructura  ni viabiliza proyectos.
</t>
    </r>
    <r>
      <rPr>
        <b/>
        <u/>
        <sz val="9"/>
        <rFont val="Verdana"/>
        <family val="2"/>
      </rPr>
      <t xml:space="preserve">DEUT:
</t>
    </r>
    <r>
      <rPr>
        <sz val="9"/>
        <rFont val="Verdana"/>
        <family val="2"/>
      </rPr>
      <t xml:space="preserve">
El control 1 no operó debido a que no se han elaborado Fichas de Evaluación, durante el mes en curso.
El control 2 no aplica para DEUT.
El control 3 no operó debido a que no se han desarrolado Comité Evaluadores, durante el mes en curso.
</t>
    </r>
    <r>
      <rPr>
        <b/>
        <sz val="9"/>
        <rFont val="Verdana"/>
        <family val="2"/>
      </rPr>
      <t>AGUA</t>
    </r>
    <r>
      <rPr>
        <sz val="9"/>
        <rFont val="Verdana"/>
        <family val="2"/>
      </rPr>
      <t xml:space="preserve">
Primer control: Se evidencia 
Matriz de  proyectos revisados en el periodo definiendo el estado de revisión del proyecto.
Segundo Control
Como evidencia de la aplicación de éste control reposan actas de comite Nros.  8 y 9
Tercer Control
Este control no aplica para Agua Potable y Saneamiento Básico y tampoco para la  Dirección de inversiones en Vivienda de Interés Social - DIVIS
</t>
    </r>
    <r>
      <rPr>
        <b/>
        <sz val="9"/>
        <rFont val="Verdana"/>
        <family val="2"/>
      </rPr>
      <t xml:space="preserve">ACCION COMPLEMENTARIA
</t>
    </r>
    <r>
      <rPr>
        <sz val="9"/>
        <rFont val="Verdana"/>
        <family val="2"/>
      </rPr>
      <t>Durante el 1er Trimestre de la vigencia 2019 no se desarrollaron actividades para dar cumplimiento a las acciones complementaria ya que estas están programadas para realizarlas durante el primer semestre de 2019.
Como conclusión para los componentes  de Vivienda,  Desarrollo Territorial y  Agua, operaron los controles</t>
    </r>
  </si>
  <si>
    <r>
      <rPr>
        <u/>
        <sz val="9"/>
        <rFont val="Verdana"/>
        <family val="2"/>
      </rPr>
      <t>VIVIENDA</t>
    </r>
    <r>
      <rPr>
        <b/>
        <u/>
        <sz val="9"/>
        <rFont val="Verdana"/>
        <family val="2"/>
      </rPr>
      <t xml:space="preserve">
</t>
    </r>
    <r>
      <rPr>
        <b/>
        <sz val="9"/>
        <rFont val="Verdana"/>
        <family val="2"/>
      </rPr>
      <t>Primer control</t>
    </r>
    <r>
      <rPr>
        <sz val="9"/>
        <rFont val="Verdana"/>
        <family val="2"/>
      </rPr>
      <t xml:space="preserve"> 
Vivienda realizan los siguientes seguimientos: 1) Proyectos anteriores se realiza seguimiento a traves de  la pagina web Fonade-GEOTEC  , en donde los supervisores de Fonade informan el respectivo seguimiento a estos proyectos  link http://www.fonade.gov.co/geotec/proyectos/main/home.php   
2)  Programa de Vivienda Gratuita I contrato de interventoria No. 213001 del 17-01-2013, suscrito entre Fidubogota y  Fonade.   
3) Programa de Vivienda Gratuita II  Contrato de Interventoria No.  21619 , suscrito entre el Consorcio alianza -Colpatria y Fonade a través de informes de supervisión. 
 Por otra parte, durante Marzo   se  realizaron dos (2)  visitas en campo ( San Vicente de Chucuri-Santander y Cartagena-Bolivar)  por lo que  se anexan los informes de comisión.
</t>
    </r>
    <r>
      <rPr>
        <b/>
        <sz val="9"/>
        <rFont val="Verdana"/>
        <family val="2"/>
      </rPr>
      <t xml:space="preserve">
Segundo control </t>
    </r>
    <r>
      <rPr>
        <sz val="9"/>
        <rFont val="Verdana"/>
        <family val="2"/>
      </rPr>
      <t xml:space="preserve">
se anexa la matriz de Alertas y Control de marzo, identificando los proyectos de  vivienda que se encuentran  en alto riesgo de ejecución y aplicando los lineamientos establecidos en la resolución  438 de 2018.
</t>
    </r>
    <r>
      <rPr>
        <b/>
        <u/>
        <sz val="9"/>
        <rFont val="Verdana"/>
        <family val="2"/>
      </rPr>
      <t xml:space="preserve">
DEUT:</t>
    </r>
    <r>
      <rPr>
        <sz val="9"/>
        <rFont val="Verdana"/>
        <family val="2"/>
      </rPr>
      <t xml:space="preserve">
El </t>
    </r>
    <r>
      <rPr>
        <b/>
        <sz val="9"/>
        <rFont val="Verdana"/>
        <family val="2"/>
      </rPr>
      <t>control 1 no operó</t>
    </r>
    <r>
      <rPr>
        <sz val="9"/>
        <rFont val="Verdana"/>
        <family val="2"/>
      </rPr>
      <t xml:space="preserve"> para la Dirección de Espacio Urbano y Territorial (MIB), por cuanto el Convenio No.065 de 2015 se encuentra en proceso de liquidación en el Grupo de Contratos del Ministerio de Vivienda Ciudad y Territorio. 
El </t>
    </r>
    <r>
      <rPr>
        <b/>
        <sz val="9"/>
        <rFont val="Verdana"/>
        <family val="2"/>
      </rPr>
      <t>control 2 no aplica</t>
    </r>
    <r>
      <rPr>
        <sz val="9"/>
        <rFont val="Verdana"/>
        <family val="2"/>
      </rPr>
      <t xml:space="preserve"> para la Dirección de Espacio Urbano y Territorial (MIB).
</t>
    </r>
    <r>
      <rPr>
        <b/>
        <sz val="9"/>
        <rFont val="Verdana"/>
        <family val="2"/>
      </rPr>
      <t xml:space="preserve">AGUA
</t>
    </r>
    <r>
      <rPr>
        <sz val="9"/>
        <rFont val="Verdana"/>
        <family val="2"/>
      </rPr>
      <t>Primer Control</t>
    </r>
    <r>
      <rPr>
        <b/>
        <sz val="9"/>
        <rFont val="Verdana"/>
        <family val="2"/>
      </rPr>
      <t xml:space="preserve">
</t>
    </r>
    <r>
      <rPr>
        <sz val="9"/>
        <rFont val="Verdana"/>
        <family val="2"/>
      </rPr>
      <t xml:space="preserve">Como evidencia de la operación del control reposa eviencias realizadas a los siguientes proyectos:
Sistema De Respaldo Por Pozos Profundos Para El Abastecimiento Del Acueducto Municipio De Riohacha, Fase I Sena – Batallón.
Proyectos PDA-PAP La Guajira ejecutados en Riohacha.
Optimización y ampliación del sistema del acueducto del casco urbano del municipio de Gualmatán.
Construcción colector Aranda - Pasto
Segundo Control.
Como evidencia de la aplicación del control reposa: Matriz de alertas y Control
</t>
    </r>
    <r>
      <rPr>
        <b/>
        <sz val="9"/>
        <rFont val="Verdana"/>
        <family val="2"/>
      </rPr>
      <t>ACCION COMPLEMENTARIA</t>
    </r>
    <r>
      <rPr>
        <sz val="9"/>
        <rFont val="Verdana"/>
        <family val="2"/>
      </rPr>
      <t xml:space="preserve">
Durante el 1er Trimestre de la vigencia 2019 no se desarrollaron actividades para dar cumplimiento a las acciones complementaria ya que estas están programadas para realizarlas durante la vigencia 2019.
Como conclusión para los componentes  de Vivienda,  Desarrollo Territorial y  Agua, operaron los controles</t>
    </r>
  </si>
  <si>
    <r>
      <rPr>
        <b/>
        <sz val="11"/>
        <color theme="1"/>
        <rFont val="Verdana"/>
        <family val="2"/>
      </rPr>
      <t>Versión:</t>
    </r>
    <r>
      <rPr>
        <sz val="11"/>
        <color theme="1"/>
        <rFont val="Verdana"/>
        <family val="2"/>
      </rPr>
      <t xml:space="preserve"> 5.0</t>
    </r>
  </si>
  <si>
    <r>
      <rPr>
        <b/>
        <sz val="11"/>
        <color theme="1"/>
        <rFont val="Verdana"/>
        <family val="2"/>
      </rPr>
      <t>Fecha:</t>
    </r>
    <r>
      <rPr>
        <sz val="11"/>
        <color theme="1"/>
        <rFont val="Verdana"/>
        <family val="2"/>
      </rPr>
      <t xml:space="preserve"> 10/04/2019</t>
    </r>
  </si>
  <si>
    <r>
      <rPr>
        <b/>
        <sz val="14"/>
        <rFont val="Verdana"/>
        <family val="2"/>
      </rPr>
      <t>Versión:</t>
    </r>
    <r>
      <rPr>
        <sz val="14"/>
        <rFont val="Verdana"/>
        <family val="2"/>
      </rPr>
      <t xml:space="preserve"> 6.0</t>
    </r>
  </si>
  <si>
    <r>
      <rPr>
        <b/>
        <sz val="14"/>
        <rFont val="Verdana"/>
        <family val="2"/>
      </rPr>
      <t>Fecha:</t>
    </r>
    <r>
      <rPr>
        <sz val="14"/>
        <rFont val="Verdana"/>
        <family val="2"/>
      </rPr>
      <t xml:space="preserve"> 10/04/2019</t>
    </r>
  </si>
  <si>
    <t>MONITOREO DEL LIDER DEL PROCESO</t>
  </si>
  <si>
    <t>SEGUIMIENTO OAP</t>
  </si>
  <si>
    <t>RESULTADO DEL MONITOREO Y SEGUIMIENTO</t>
  </si>
  <si>
    <r>
      <rPr>
        <b/>
        <sz val="9"/>
        <rFont val="Verdana"/>
        <family val="2"/>
      </rPr>
      <t xml:space="preserve">Control 1: </t>
    </r>
    <r>
      <rPr>
        <sz val="9"/>
        <rFont val="Verdana"/>
        <family val="2"/>
      </rPr>
      <t xml:space="preserve">Para Vivienda no aplica el control. Para DEUT deacuerdo con el monitoreo realizado por el proceso durante el mes de enero el control no opero debido a  que no se han elaborado Fichas de Evaluación, durante el mes en curso.Para agua la evidencia aportada por el proceso permite evidenciar la operatividad del control durante el mes de enero. (Matriz relacionando el estado de 49 proyectos)
</t>
    </r>
    <r>
      <rPr>
        <b/>
        <sz val="9"/>
        <rFont val="Verdana"/>
        <family val="2"/>
      </rPr>
      <t>Control 2</t>
    </r>
    <r>
      <rPr>
        <sz val="9"/>
        <rFont val="Verdana"/>
        <family val="2"/>
      </rPr>
      <t xml:space="preserve">: Para Vivienda y DEUT no aplica el control. Para agua la evidencia aportada por el proceso permite evidenciar la operatividad del control durante el mes de enero (2 Actas)
</t>
    </r>
    <r>
      <rPr>
        <b/>
        <sz val="9"/>
        <rFont val="Verdana"/>
        <family val="2"/>
      </rPr>
      <t>Control 3</t>
    </r>
    <r>
      <rPr>
        <sz val="9"/>
        <rFont val="Verdana"/>
        <family val="2"/>
      </rPr>
      <t xml:space="preserve">: Para Vivienda y agua no aplica el control. Para DEUT  la evidencia aportada por el proceso permite evidenciar la operatividad del control durante el mes de enero.(correos de comite virtual del 22 de enero de 2019)
</t>
    </r>
    <r>
      <rPr>
        <b/>
        <sz val="9"/>
        <rFont val="Verdana"/>
        <family val="2"/>
      </rPr>
      <t>Acción complementaria.</t>
    </r>
    <r>
      <rPr>
        <sz val="9"/>
        <rFont val="Verdana"/>
        <family val="2"/>
      </rPr>
      <t xml:space="preserve"> No se evidencia avance en la ejecución de la acción complementaria</t>
    </r>
  </si>
  <si>
    <r>
      <rPr>
        <b/>
        <sz val="9"/>
        <rFont val="Verdana"/>
        <family val="2"/>
      </rPr>
      <t xml:space="preserve">Control 1: </t>
    </r>
    <r>
      <rPr>
        <sz val="9"/>
        <rFont val="Verdana"/>
        <family val="2"/>
      </rPr>
      <t xml:space="preserve">Para Vivienda no aplica el control. Para DEUT deacuerdo con el monitoreo realizado por el proceso durante el mes de febrero el control no opero debido a  que no se han elaborado Fichas de Evaluación, durante el mes en curso.Para agua la evidencia aportada por el proceso permite evidenciar la operatividad del control durante el mes de febrero. (Matriz relacionando el estado de 53 proyectos)
</t>
    </r>
    <r>
      <rPr>
        <b/>
        <sz val="9"/>
        <rFont val="Verdana"/>
        <family val="2"/>
      </rPr>
      <t xml:space="preserve">Control 2: </t>
    </r>
    <r>
      <rPr>
        <sz val="9"/>
        <rFont val="Verdana"/>
        <family val="2"/>
      </rPr>
      <t xml:space="preserve">Para Vivienda y DEUT no aplica el control. Para agua la evidencia aportada por el proceso permite evidenciar la operatividad del control durante el mes de febrero (5 Actas)
</t>
    </r>
    <r>
      <rPr>
        <b/>
        <sz val="9"/>
        <rFont val="Verdana"/>
        <family val="2"/>
      </rPr>
      <t>Control 3</t>
    </r>
    <r>
      <rPr>
        <sz val="9"/>
        <rFont val="Verdana"/>
        <family val="2"/>
      </rPr>
      <t xml:space="preserve">: Para Vivienda y agua no aplica el control. Para DEUT   deacuerdo con el monitoreo realizado por el proceso durante el mes de febrero el control no opero debido a no se han desarrolado Comité Evaluadores,
</t>
    </r>
    <r>
      <rPr>
        <b/>
        <sz val="9"/>
        <rFont val="Verdana"/>
        <family val="2"/>
      </rPr>
      <t xml:space="preserve">
Acción complementaria</t>
    </r>
    <r>
      <rPr>
        <sz val="9"/>
        <rFont val="Verdana"/>
        <family val="2"/>
      </rPr>
      <t>. No se evidencia avance en la ejecución de la acción complementaria</t>
    </r>
  </si>
  <si>
    <r>
      <rPr>
        <b/>
        <sz val="9"/>
        <rFont val="Verdana"/>
        <family val="2"/>
      </rPr>
      <t xml:space="preserve">Control 1: </t>
    </r>
    <r>
      <rPr>
        <sz val="9"/>
        <rFont val="Verdana"/>
        <family val="2"/>
      </rPr>
      <t xml:space="preserve">Para Vivienda no aplica el control. Para DEUT deacuerdo con el monitoreo realizado por el proceso durante el mes de febrero el control no opero debido a  que no se han elaborado Fichas de Evaluación, durante el mes en curso.Para agua la evidencia aportada por el proceso permite evidenciar la operatividad del control durante el mes de marzo. (Matriz relacionando el estado de 43 proyectos)
</t>
    </r>
    <r>
      <rPr>
        <b/>
        <sz val="9"/>
        <rFont val="Verdana"/>
        <family val="2"/>
      </rPr>
      <t>Control 2</t>
    </r>
    <r>
      <rPr>
        <sz val="9"/>
        <rFont val="Verdana"/>
        <family val="2"/>
      </rPr>
      <t xml:space="preserve">: Para Vivienda y DEUT no aplica el control. Para agua la evidencia aportada por el proceso permite evidenciar la operatividad del control durante el mes de marzo (2 Actas).
</t>
    </r>
    <r>
      <rPr>
        <b/>
        <sz val="9"/>
        <rFont val="Verdana"/>
        <family val="2"/>
      </rPr>
      <t>Control 3:</t>
    </r>
    <r>
      <rPr>
        <sz val="9"/>
        <rFont val="Verdana"/>
        <family val="2"/>
      </rPr>
      <t xml:space="preserve"> Para Vivienda y agua no aplica el control. Para DEUT   deacuerdo con el monitoreo realizado por el proceso durante el mes de marzo el control no opero debido a no se han desarrolado Comité Evaluadores,
</t>
    </r>
    <r>
      <rPr>
        <b/>
        <sz val="9"/>
        <rFont val="Verdana"/>
        <family val="2"/>
      </rPr>
      <t xml:space="preserve">Acción complementaria. </t>
    </r>
    <r>
      <rPr>
        <sz val="9"/>
        <rFont val="Verdana"/>
        <family val="2"/>
      </rPr>
      <t>No se evidencia avance en la ejecución de la acción complementaria</t>
    </r>
  </si>
  <si>
    <r>
      <rPr>
        <b/>
        <u/>
        <sz val="9"/>
        <rFont val="Verdana"/>
        <family val="2"/>
      </rPr>
      <t>VIVIENDA</t>
    </r>
    <r>
      <rPr>
        <sz val="9"/>
        <rFont val="Verdana"/>
        <family val="2"/>
      </rPr>
      <t xml:space="preserve">
Para el primer control Vivienda realizan los siguientes seguimientos: 1) P</t>
    </r>
    <r>
      <rPr>
        <b/>
        <u/>
        <sz val="9"/>
        <rFont val="Verdana"/>
        <family val="2"/>
      </rPr>
      <t>royectos anteriores</t>
    </r>
    <r>
      <rPr>
        <sz val="9"/>
        <rFont val="Verdana"/>
        <family val="2"/>
      </rPr>
      <t xml:space="preserve"> se realiza seguimiento a traves de  la pagina web Fonade-GEOTEC  , en donde los supervisores de Fonade informan el respectivo seguimiento a estos proyectos  link http://www.fonade.gov.co/geotec/proyectos/main/home.php   2)  </t>
    </r>
    <r>
      <rPr>
        <b/>
        <u/>
        <sz val="9"/>
        <rFont val="Verdana"/>
        <family val="2"/>
      </rPr>
      <t>Programa de Vivienda Gratuita I</t>
    </r>
    <r>
      <rPr>
        <sz val="9"/>
        <rFont val="Verdana"/>
        <family val="2"/>
      </rPr>
      <t xml:space="preserve"> contrato de interventoria No. 213001 del 17-01-2013, suscrito entre Fidubogota y  Fonade.   3) al Programa de Vivienda Gratuita II  Contrato de Interventoria No.  21619 , suscrito entre el Consorcio alianza -Colpatria y Fonade a través de informes de supervisión.  Por otra parte, durante enero no se han realizado visitas en campo  por lo que no se anexan informes de comisión. Para el segundo control se anexa la matriz de Alertas y Control, identificando los proyectos de  vivienda que se encuentran  en alto riesgo de ejecución y aplicando los lineamientos establecidos en la resolución  438 de 2018.
</t>
    </r>
    <r>
      <rPr>
        <b/>
        <u/>
        <sz val="9"/>
        <rFont val="Verdana"/>
        <family val="2"/>
      </rPr>
      <t>DEUT:</t>
    </r>
    <r>
      <rPr>
        <sz val="9"/>
        <rFont val="Verdana"/>
        <family val="2"/>
      </rPr>
      <t xml:space="preserve">
El </t>
    </r>
    <r>
      <rPr>
        <b/>
        <sz val="9"/>
        <rFont val="Verdana"/>
        <family val="2"/>
      </rPr>
      <t>control 1</t>
    </r>
    <r>
      <rPr>
        <sz val="9"/>
        <rFont val="Verdana"/>
        <family val="2"/>
      </rPr>
      <t xml:space="preserve"> </t>
    </r>
    <r>
      <rPr>
        <b/>
        <sz val="9"/>
        <rFont val="Verdana"/>
        <family val="2"/>
      </rPr>
      <t>no operó</t>
    </r>
    <r>
      <rPr>
        <sz val="9"/>
        <rFont val="Verdana"/>
        <family val="2"/>
      </rPr>
      <t xml:space="preserve"> para la Dirección de Espacio Urbano y Territorial (MIB), por cuanto el Convenio No.065 de 2015 se encuentra en proceso de liquidación en el Grupo de Contratos del Ministerio de Vivienda Ciudad y Territorio. Se anexa informe de supervisión del Convenio 065 de 2015 de enero de 2019.
El </t>
    </r>
    <r>
      <rPr>
        <b/>
        <sz val="9"/>
        <rFont val="Verdana"/>
        <family val="2"/>
      </rPr>
      <t>control 2</t>
    </r>
    <r>
      <rPr>
        <sz val="9"/>
        <rFont val="Verdana"/>
        <family val="2"/>
      </rPr>
      <t xml:space="preserve"> </t>
    </r>
    <r>
      <rPr>
        <b/>
        <sz val="9"/>
        <rFont val="Verdana"/>
        <family val="2"/>
      </rPr>
      <t xml:space="preserve">no aplica </t>
    </r>
    <r>
      <rPr>
        <sz val="9"/>
        <rFont val="Verdana"/>
        <family val="2"/>
      </rPr>
      <t xml:space="preserve">para la Dirección de Espacio Urbano y Territorial (MIB).
</t>
    </r>
    <r>
      <rPr>
        <b/>
        <sz val="9"/>
        <rFont val="Verdana"/>
        <family val="2"/>
      </rPr>
      <t xml:space="preserve">AGUA
</t>
    </r>
    <r>
      <rPr>
        <sz val="9"/>
        <rFont val="Verdana"/>
        <family val="2"/>
      </rPr>
      <t xml:space="preserve">
Primer Control. Como evidencia de la operación del control reposa eviencias realizadas a los siguientes proyectos:
Optimización Planta de tratamiento de agua potable en el Municipio de Corinto 
Optimización redes de distribución acueducto municipal de Corinto
Construcción de la planta de tratamiento de aguas residuales zona urbana del Municipio de Santander de Quilichao 
Construcción Acueducto Regional del Norte del Cauca, Guachené, Padilla, Villa Rica y Puerto Tejada
Segundo Control.
Como evidencia de la aplicación del control reposa: Matriz de alertas y Control
Como conclusión para los componentes  de Vivienda,  Desarrollo Territorial y  Agua, operaron los controles</t>
    </r>
  </si>
  <si>
    <r>
      <rPr>
        <b/>
        <sz val="9"/>
        <rFont val="Verdana"/>
        <family val="2"/>
      </rPr>
      <t xml:space="preserve">Control 1: </t>
    </r>
    <r>
      <rPr>
        <sz val="9"/>
        <rFont val="Verdana"/>
        <family val="2"/>
      </rPr>
      <t xml:space="preserve">Para Vivienda La evidencia aportada por el proceso permite evidenciar la operatividad del control durante el mes de enero de 2019 (10 informes de supervisión). Para DEUT  La evidencia aportada por el proceso permite evidenciar la operatividad del control durante el mes de enero de 2019 (1 informe de supervisión). Para Agua  La evidencia aportada por el proceso permite evidenciar la operatividad del control durante el mes de enero de 2019 (4 informes de comisión).
</t>
    </r>
    <r>
      <rPr>
        <b/>
        <sz val="9"/>
        <rFont val="Verdana"/>
        <family val="2"/>
      </rPr>
      <t>Control 2:</t>
    </r>
    <r>
      <rPr>
        <sz val="9"/>
        <rFont val="Verdana"/>
        <family val="2"/>
      </rPr>
      <t xml:space="preserve"> Para Vivienda la evidencia aportada por el proceso no permite evidenciar la operatividad del control, puesto que la evidencia adjunta no se encuentra documentada en el formato del SIG. Para DEUT no aplica el control. Para Agua la evidencia aportada por el proceso no permite evidenciar la operatividad del control puesto que la evidencia adjunta no se encuentra documentada en el formato del SIG, adicionalmente la información reflejada en la matriz adjunta corresponde a diciemnre de 2018 y el periodo de evaluación es enero de 2019.
</t>
    </r>
    <r>
      <rPr>
        <b/>
        <sz val="9"/>
        <rFont val="Verdana"/>
        <family val="2"/>
      </rPr>
      <t>Acción compleemntaria:</t>
    </r>
    <r>
      <rPr>
        <sz val="9"/>
        <rFont val="Verdana"/>
        <family val="2"/>
      </rPr>
      <t xml:space="preserve"> No se evidencia avance en la ejecución de la acción complementaria</t>
    </r>
  </si>
  <si>
    <r>
      <rPr>
        <b/>
        <u/>
        <sz val="9"/>
        <rFont val="Verdana"/>
        <family val="2"/>
      </rPr>
      <t>VIVIENDA</t>
    </r>
    <r>
      <rPr>
        <sz val="9"/>
        <rFont val="Verdana"/>
        <family val="2"/>
      </rPr>
      <t xml:space="preserve">
Para el primer control Vivienda realizan los siguientes seguimientos: 1) P</t>
    </r>
    <r>
      <rPr>
        <b/>
        <u/>
        <sz val="9"/>
        <rFont val="Verdana"/>
        <family val="2"/>
      </rPr>
      <t>royectos anteriores</t>
    </r>
    <r>
      <rPr>
        <sz val="9"/>
        <rFont val="Verdana"/>
        <family val="2"/>
      </rPr>
      <t xml:space="preserve"> se realiza seguimiento a traves de  la pagina web Fonade-GEOTEC  , en donde los supervisores de Fonade informan el respectivo seguimiento a estos proyectos  link http://www.fonade.gov.co/geotec/proyectos/main/home.php   2)  </t>
    </r>
    <r>
      <rPr>
        <b/>
        <u/>
        <sz val="9"/>
        <rFont val="Verdana"/>
        <family val="2"/>
      </rPr>
      <t>Programa de Vivienda Gratuita I</t>
    </r>
    <r>
      <rPr>
        <sz val="9"/>
        <rFont val="Verdana"/>
        <family val="2"/>
      </rPr>
      <t xml:space="preserve"> contrato de interventoria No. 213001 del 17-01-2013, suscrito entre Fidubogota y  Fonade.   3) al Programa de Vivienda Gratuita II  Contrato de Interventoria No.  21619 , suscrito entre el Consorcio alianza -Colpatria y Fonade a través de informes de supervisión.  Por otra parte, durante FEBRERO   se  realizaron cuatro (4)  visitas en campo  por lo que  se anexan los informes de comisión. Para el segundo control se anexa la matriz de Alertas y Control de febrero, identificando los proyectos de  vivienda que se encuentran  en alto riesgo de ejecución y aplicando los lineamientos establecidos en la resolución  438 de 2018.
</t>
    </r>
    <r>
      <rPr>
        <b/>
        <u/>
        <sz val="9"/>
        <rFont val="Verdana"/>
        <family val="2"/>
      </rPr>
      <t>DEUT:</t>
    </r>
    <r>
      <rPr>
        <sz val="9"/>
        <rFont val="Verdana"/>
        <family val="2"/>
      </rPr>
      <t xml:space="preserve">
El </t>
    </r>
    <r>
      <rPr>
        <b/>
        <sz val="9"/>
        <rFont val="Verdana"/>
        <family val="2"/>
      </rPr>
      <t>control 1 no operó</t>
    </r>
    <r>
      <rPr>
        <sz val="9"/>
        <rFont val="Verdana"/>
        <family val="2"/>
      </rPr>
      <t xml:space="preserve"> para la Dirección de Espacio Urbano y Territorial (MIB), por cuanto el Convenio No.065 de 2015 se encuentra en proceso de liquidación en el Grupo de Contratos del Ministerio de Vivienda Ciudad y Territorio. 
El </t>
    </r>
    <r>
      <rPr>
        <b/>
        <sz val="9"/>
        <rFont val="Verdana"/>
        <family val="2"/>
      </rPr>
      <t xml:space="preserve">control 2 no aplica </t>
    </r>
    <r>
      <rPr>
        <sz val="9"/>
        <rFont val="Verdana"/>
        <family val="2"/>
      </rPr>
      <t xml:space="preserve">para la Dirección de Espacio Urbano y Territorial (MIB).
</t>
    </r>
    <r>
      <rPr>
        <b/>
        <sz val="9"/>
        <rFont val="Verdana"/>
        <family val="2"/>
      </rPr>
      <t>AGUA</t>
    </r>
    <r>
      <rPr>
        <sz val="9"/>
        <rFont val="Verdana"/>
        <family val="2"/>
      </rPr>
      <t xml:space="preserve">
Primer Control. Como evidencia de la operación del control reposa eviencias realizadas a los siguientes proyectos:
Construcción del sistema de alcantarillado sanitario sector carretera y optimización de la PTAR del corregimiento de Yarumales Municipio de Padilla
Terminación plan maestro de alcantarillado cabecera municipal de La Vega
Construcción obras de optimización del plan maestro de alcantarillado sanitario cabecera municipal de Balboa
Construcción y optimización sistema de acueducto: veredas La Playa, Soto, La Luz, Buena Vista y La Laguna Municipio de Toribio
Optimización Del Sistema De Acueducto De La Ciudad De Valledupar, Mediante La Construcción De Tanques De Almacenamiento De Agua Tratada Y Redes Matrices De Acueducto
Segundo Control.
Como evidencia de la aplicación del control reposa: Matriz de alertas y Control
Como conclusión para los componentes  de Vivienda,  Desarrollo Territorial y  Agua, operaron los controles</t>
    </r>
  </si>
  <si>
    <r>
      <rPr>
        <b/>
        <sz val="9"/>
        <rFont val="Verdana"/>
        <family val="2"/>
      </rPr>
      <t>Control 1:</t>
    </r>
    <r>
      <rPr>
        <sz val="9"/>
        <rFont val="Verdana"/>
        <family val="2"/>
      </rPr>
      <t xml:space="preserve">Para Vivienda La evidencia aportada por el proceso no permite evidenciar la operatividad del control durante el mes de febrero de 2019, puesto que si bien se adjuntan 10 informes de supervisión, para los 4 casos de informes de comisión 2 de ellos se soportan con actas, lo cual incumple la evidencia del control definida. Para DEUT deacuerdo con el monitoreo realizado por el proceso durante el mes de febrero el control no opero  por cuanto el Convenio No.065 de 2015 se encuentra en proceso de liquidación en el Grupo de Contratos del Ministerio de Vivienda Ciudad y Territorio. Para Agua la evidencia aportada por el proceso no permite evidenciar la operatividad del control durante el mes de febrero puesto que se anexa solo un informe de comisión segun lo definido el monitoreo del proceso. 
</t>
    </r>
    <r>
      <rPr>
        <b/>
        <sz val="9"/>
        <rFont val="Verdana"/>
        <family val="2"/>
      </rPr>
      <t>Control 2:</t>
    </r>
    <r>
      <rPr>
        <sz val="9"/>
        <rFont val="Verdana"/>
        <family val="2"/>
      </rPr>
      <t xml:space="preserve"> Para Vivienda la evidencia aportada por el proceso no permite evidenciar la operatividad del control, puesto que la evidencia adjunta no se encuentra documentada en el formato del SIG. Para DEUT no aplica el control. Para Agua la evidencia aportada por el proceso no permite evidenciar la operatividad del control puesto que la evidencia adjunta no se encuentra documentada en el formato del SIG, adicionalmente la información reflejada en la matriz adjunta corresponde a diciemnre de 2018 y el periodo de evaluación es enero de 2019
</t>
    </r>
    <r>
      <rPr>
        <b/>
        <sz val="9"/>
        <rFont val="Verdana"/>
        <family val="2"/>
      </rPr>
      <t>Acción compleemntaria:</t>
    </r>
    <r>
      <rPr>
        <sz val="9"/>
        <rFont val="Verdana"/>
        <family val="2"/>
      </rPr>
      <t xml:space="preserve"> No se evidencia avance en la ejecución de la acción complementaria
</t>
    </r>
  </si>
  <si>
    <r>
      <rPr>
        <b/>
        <sz val="9"/>
        <rFont val="Verdana"/>
        <family val="2"/>
      </rPr>
      <t>Control 1:</t>
    </r>
    <r>
      <rPr>
        <sz val="9"/>
        <rFont val="Verdana"/>
        <family val="2"/>
      </rPr>
      <t xml:space="preserve">Para Vivienda La evidencia aportada por el proceso no permite evidenciar la operatividad del control durante el mes de Marzo de 2019, puesto que si bien se adjuntan 5 informes de supervisión, no se adjunta el informe de comisión de la visita en campo de San Vicente de Chucuri-Santander.  Para DEUT deacuerdo con el monitoreo realizado por el proceso durante el mes de marzo el control no opero  por cuanto el Convenio No.065 de 2015 se encuentra en proceso de liquidación en el Grupo de Contratos del Ministerio de Vivienda Ciudad y Territorio. para Agua la evidencia aportada por elproceso no permite evidenciar la operatividad del control puesto que no se adjuntan la totalidad de informes requeridos segun el monitoreo realizado por el proceso.
</t>
    </r>
    <r>
      <rPr>
        <b/>
        <sz val="9"/>
        <rFont val="Verdana"/>
        <family val="2"/>
      </rPr>
      <t>Control 2:</t>
    </r>
    <r>
      <rPr>
        <sz val="9"/>
        <rFont val="Verdana"/>
        <family val="2"/>
      </rPr>
      <t xml:space="preserve">Para Vivienda la evidencia aportada por el proceso no permite evidenciar la operatividad del control, puesto que la evidencia adjunta no se encuentra documentada en el formato del SIG, adicionalmente refleja información diferente al periodo de evaluación.Para DEUT no aplica el control. Para Agua la evidencia aportada por el proceso no permite evidenciar la operatividad del control puesto que la evidencia adjunta no se encuentra documentada en el formato del SIG, 
</t>
    </r>
    <r>
      <rPr>
        <b/>
        <sz val="9"/>
        <rFont val="Verdana"/>
        <family val="2"/>
      </rPr>
      <t>Acción compleemntaria:</t>
    </r>
    <r>
      <rPr>
        <sz val="9"/>
        <rFont val="Verdana"/>
        <family val="2"/>
      </rPr>
      <t xml:space="preserve"> No se evidencia avance en la ejecución de la acción complementaria</t>
    </r>
  </si>
  <si>
    <r>
      <rPr>
        <b/>
        <sz val="8"/>
        <color theme="1"/>
        <rFont val="Verdana"/>
        <family val="2"/>
      </rPr>
      <t>VIVIENDA</t>
    </r>
    <r>
      <rPr>
        <b/>
        <i/>
        <u/>
        <sz val="8"/>
        <color theme="1"/>
        <rFont val="Verdana"/>
        <family val="2"/>
      </rPr>
      <t xml:space="preserve">
</t>
    </r>
    <r>
      <rPr>
        <sz val="8"/>
        <color theme="1"/>
        <rFont val="Verdana"/>
        <family val="2"/>
      </rPr>
      <t>Los tres  controles del riesgo no aplican  para vivienda por cuanto vivienda no estructura  ni viabiliza proyectos.</t>
    </r>
    <r>
      <rPr>
        <b/>
        <i/>
        <u/>
        <sz val="8"/>
        <color theme="1"/>
        <rFont val="Verdana"/>
        <family val="2"/>
      </rPr>
      <t xml:space="preserve">
</t>
    </r>
    <r>
      <rPr>
        <b/>
        <sz val="8"/>
        <color theme="1"/>
        <rFont val="Verdana"/>
        <family val="2"/>
      </rPr>
      <t>DEUT:</t>
    </r>
    <r>
      <rPr>
        <b/>
        <i/>
        <u/>
        <sz val="8"/>
        <color theme="1"/>
        <rFont val="Verdana"/>
        <family val="2"/>
      </rPr>
      <t xml:space="preserve">
</t>
    </r>
    <r>
      <rPr>
        <sz val="8"/>
        <color theme="1"/>
        <rFont val="Verdana"/>
        <family val="2"/>
      </rPr>
      <t xml:space="preserve">
El Control 1 no operó debido a que no se elaboraron Fichas de Evaluación, durante el mes en curso.
El Control 2 no aplica para DEUT.
En aplicación del Control 3 durante los días 12 al 15 de abril de 2019 se celebró Comité Evaluador virtual del MISN Gonzalo Vallejo Restrepo de Pereira-Risaralda. Se presenta como evidencia los correos electrónicos.
</t>
    </r>
    <r>
      <rPr>
        <b/>
        <i/>
        <u/>
        <sz val="8"/>
        <color theme="1"/>
        <rFont val="Verdana"/>
        <family val="2"/>
      </rPr>
      <t xml:space="preserve">
</t>
    </r>
    <r>
      <rPr>
        <b/>
        <sz val="8"/>
        <color theme="1"/>
        <rFont val="Verdana"/>
        <family val="2"/>
      </rPr>
      <t>AGUA</t>
    </r>
    <r>
      <rPr>
        <b/>
        <i/>
        <u/>
        <sz val="8"/>
        <color theme="1"/>
        <rFont val="Verdana"/>
        <family val="2"/>
      </rPr>
      <t xml:space="preserve">
</t>
    </r>
    <r>
      <rPr>
        <sz val="8"/>
        <color theme="1"/>
        <rFont val="Verdana"/>
        <family val="2"/>
      </rPr>
      <t>Primer control: Se evidencia 
Matriz de  proyectos revisados en el periodo definiendo el estado de revisión del proyecto.
Segundo Control
Como evidencia de la aplicación de éste control reposan actas de comite Nros. 10, 11, 12  y 13
Tercer Control
Este control no aplica para Agua Potable y Saneamiento Básico y tampoco para la  Dirección de inversiones en Vivienda de Interés Social - DIVIS</t>
    </r>
    <r>
      <rPr>
        <b/>
        <i/>
        <u/>
        <sz val="8"/>
        <color theme="1"/>
        <rFont val="Verdana"/>
        <family val="2"/>
      </rPr>
      <t xml:space="preserve">
</t>
    </r>
    <r>
      <rPr>
        <b/>
        <sz val="8"/>
        <color theme="1"/>
        <rFont val="Verdana"/>
        <family val="2"/>
      </rPr>
      <t>ACCION COMPLEMENTARIA</t>
    </r>
    <r>
      <rPr>
        <b/>
        <i/>
        <u/>
        <sz val="8"/>
        <color theme="1"/>
        <rFont val="Verdana"/>
        <family val="2"/>
      </rPr>
      <t xml:space="preserve">
</t>
    </r>
    <r>
      <rPr>
        <sz val="8"/>
        <color theme="1"/>
        <rFont val="Verdana"/>
        <family val="2"/>
      </rPr>
      <t>Durante el 1er Cuatrimestre de la vigencia 2019 no se desarrollaron actividades para dar cumplimiento a las acciones complementaria ya que estas están programadas para realizarlas durante el primer semestre de 2019.
Como conclusión para los componentes  de Vivienda,  Desarrollo Territorial y  Agua, operaron los controles</t>
    </r>
  </si>
  <si>
    <r>
      <rPr>
        <b/>
        <sz val="8"/>
        <rFont val="Verdana"/>
        <family val="2"/>
      </rPr>
      <t>VIVIENDA</t>
    </r>
    <r>
      <rPr>
        <b/>
        <i/>
        <u/>
        <sz val="8"/>
        <rFont val="Verdana"/>
        <family val="2"/>
      </rPr>
      <t xml:space="preserve">
</t>
    </r>
    <r>
      <rPr>
        <sz val="8"/>
        <rFont val="Verdana"/>
        <family val="2"/>
      </rPr>
      <t>Primer control 
Vivienda realizan los siguientes seguimientos: 1) Proyectos anteriores se realiza seguimiento a traves de  la pagina web Fonade-GEOTEC  , en donde los supervisores de Fonade informan el respectivo seguimiento a estos proyectos  link http://www.fonade.gov.co/geotec/proyectos/main/home.php
2)  Programa de Vivienda Gratuita I contrato de interventoria No. 213001 del 17-01-2013, suscrito entre Fidubogota y  Fonade.   
3) Programa de Vivienda Gratuita II  Contrato de Interventoria No.  21619 , suscrito entre el Consorcio alianza -Colpatria y Fonade a través de informes de supervisión. 
 Por otra parte, durante Abril   se  realizaron diecisiete  (17)  visitas en campo ( Andalucia, Bolivar, Roldanillo, Cali y  Candelaria - Valle del Cauca; Timana, Suaza, Garzon- Huila;  Campohermoso y San Luis De Gaceno - Boyaca; Piendamó  y Popayán - Cauca; Bucaramanga (2) y Floridablanca- Santander; Barranquilla- Atlantico; Ipiales-Nariño )  por lo que  se anexan los informes de comisión.
Segundo control 
se anexa la matriz de Alertas y Control de Abril, identificando los proyectos de  vivienda que se encuentran  en alto riesgo de ejecución y aplicando los lineamientos establecidos en la resolución  438 de 2018.</t>
    </r>
    <r>
      <rPr>
        <b/>
        <i/>
        <u/>
        <sz val="8"/>
        <rFont val="Verdana"/>
        <family val="2"/>
      </rPr>
      <t xml:space="preserve">
</t>
    </r>
    <r>
      <rPr>
        <b/>
        <sz val="8"/>
        <rFont val="Verdana"/>
        <family val="2"/>
      </rPr>
      <t>DEUT:</t>
    </r>
    <r>
      <rPr>
        <b/>
        <i/>
        <u/>
        <sz val="8"/>
        <rFont val="Verdana"/>
        <family val="2"/>
      </rPr>
      <t xml:space="preserve">
</t>
    </r>
    <r>
      <rPr>
        <sz val="8"/>
        <rFont val="Verdana"/>
        <family val="2"/>
      </rPr>
      <t>El control 1 no operó para la Dirección de Espacio Urbano y Territorial (MIB), por cuanto el Convenio No.065 de 2015 se encuentra en proceso de liquidación en el Grupo de Contratos del Ministerio de Vivienda Ciudad y Territorio. 
El control 2 no aplica para la Dirección de Espacio Urbano y Territorial (MIB).</t>
    </r>
    <r>
      <rPr>
        <b/>
        <i/>
        <u/>
        <sz val="8"/>
        <rFont val="Verdana"/>
        <family val="2"/>
      </rPr>
      <t xml:space="preserve">
</t>
    </r>
    <r>
      <rPr>
        <b/>
        <sz val="8"/>
        <rFont val="Verdana"/>
        <family val="2"/>
      </rPr>
      <t>AGUA</t>
    </r>
    <r>
      <rPr>
        <b/>
        <i/>
        <u/>
        <sz val="8"/>
        <rFont val="Verdana"/>
        <family val="2"/>
      </rPr>
      <t xml:space="preserve">
</t>
    </r>
    <r>
      <rPr>
        <sz val="8"/>
        <rFont val="Verdana"/>
        <family val="2"/>
      </rPr>
      <t>Primer Control
Como evidencia de la operación del control reposa eviencias realizadas a los siguientes proyectos:
Informe Acueducto Regional Costanero Municipio De Canalete
Acta de Reunion-  PDA Quindío - Proyectos  en Suspensión terminación y liquidados que no cuentan con documentos soporte o que requieren de ajuste técnico para continuar con su ejecución o inciiar proceso de contratación.  
Segundo Control.
Como evidencia de la aplicación del control reposa: Matriz de alertas y Control</t>
    </r>
    <r>
      <rPr>
        <b/>
        <i/>
        <u/>
        <sz val="8"/>
        <rFont val="Verdana"/>
        <family val="2"/>
      </rPr>
      <t xml:space="preserve">
</t>
    </r>
    <r>
      <rPr>
        <b/>
        <sz val="8"/>
        <rFont val="Verdana"/>
        <family val="2"/>
      </rPr>
      <t>ACCION COMPLEMENTARIA</t>
    </r>
    <r>
      <rPr>
        <b/>
        <i/>
        <u/>
        <sz val="8"/>
        <rFont val="Verdana"/>
        <family val="2"/>
      </rPr>
      <t xml:space="preserve">
</t>
    </r>
    <r>
      <rPr>
        <sz val="8"/>
        <rFont val="Verdana"/>
        <family val="2"/>
      </rPr>
      <t xml:space="preserve">Durante el 1er cuatrimestre de la vigencia 2019 no se desarrollaron actividades para dar cumplimiento a las acciones complementaria ya que estas están programadas para realizarlas durante la vigencia 2019.
Como conclusión para los componentes  de Vivienda,  Desarrollo Territorial y  Agua, operaron los controles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</si>
</sst>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 _€_-;\-* #,##0.00\ _€_-;_-* &quot;-&quot;??\ _€_-;_-@_-"/>
  </numFmts>
  <fonts count="6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1"/>
      <name val="Calibri"/>
      <family val="2"/>
      <scheme val="minor"/>
    </font>
    <font>
      <b/>
      <sz val="12"/>
      <color theme="1"/>
      <name val="Calibri"/>
      <family val="2"/>
      <scheme val="minor"/>
    </font>
    <font>
      <b/>
      <sz val="11"/>
      <color rgb="FF0070C0"/>
      <name val="Calibri"/>
      <family val="2"/>
      <scheme val="minor"/>
    </font>
    <font>
      <b/>
      <sz val="16"/>
      <name val="Calibri"/>
      <family val="2"/>
      <scheme val="minor"/>
    </font>
    <font>
      <b/>
      <sz val="9"/>
      <color indexed="81"/>
      <name val="Tahoma"/>
      <family val="2"/>
    </font>
    <font>
      <b/>
      <sz val="20"/>
      <color rgb="FF002060"/>
      <name val="Verdana"/>
      <family val="2"/>
    </font>
    <font>
      <sz val="11"/>
      <name val="Calibri"/>
      <family val="2"/>
      <scheme val="minor"/>
    </font>
    <font>
      <b/>
      <sz val="16"/>
      <color theme="0"/>
      <name val="Verdana"/>
      <family val="2"/>
    </font>
    <font>
      <b/>
      <sz val="16"/>
      <color theme="1"/>
      <name val="Verdana"/>
      <family val="2"/>
    </font>
    <font>
      <b/>
      <sz val="12"/>
      <color theme="0"/>
      <name val="Verdana"/>
      <family val="2"/>
    </font>
    <font>
      <b/>
      <sz val="14"/>
      <color theme="0"/>
      <name val="Verdana"/>
      <family val="2"/>
    </font>
    <font>
      <b/>
      <sz val="11"/>
      <color theme="0"/>
      <name val="Verdana"/>
      <family val="2"/>
    </font>
    <font>
      <b/>
      <sz val="11"/>
      <color rgb="FF0070C0"/>
      <name val="Verdana"/>
      <family val="2"/>
    </font>
    <font>
      <b/>
      <sz val="11"/>
      <color theme="0" tint="-0.34998626667073579"/>
      <name val="Verdana"/>
      <family val="2"/>
    </font>
    <font>
      <b/>
      <sz val="11"/>
      <color theme="1" tint="4.9989318521683403E-2"/>
      <name val="Verdana"/>
      <family val="2"/>
    </font>
    <font>
      <sz val="9"/>
      <color indexed="81"/>
      <name val="Tahoma"/>
      <family val="2"/>
    </font>
    <font>
      <b/>
      <sz val="11"/>
      <color theme="1"/>
      <name val="Verdana"/>
      <family val="2"/>
    </font>
    <font>
      <b/>
      <sz val="18"/>
      <color theme="1"/>
      <name val="Verdana"/>
      <family val="2"/>
    </font>
    <font>
      <sz val="11"/>
      <color theme="1"/>
      <name val="Verdana"/>
      <family val="2"/>
    </font>
    <font>
      <b/>
      <sz val="10"/>
      <color theme="1"/>
      <name val="Verdana"/>
      <family val="2"/>
    </font>
    <font>
      <sz val="11"/>
      <color theme="1"/>
      <name val="Arial Narrow"/>
      <family val="2"/>
    </font>
    <font>
      <b/>
      <sz val="18"/>
      <color theme="0"/>
      <name val="Verdana"/>
      <family val="2"/>
    </font>
    <font>
      <b/>
      <sz val="11"/>
      <color rgb="FF002060"/>
      <name val="Verdana"/>
      <family val="2"/>
    </font>
    <font>
      <b/>
      <sz val="12"/>
      <color theme="1"/>
      <name val="Verdana"/>
      <family val="2"/>
    </font>
    <font>
      <sz val="12"/>
      <color theme="1"/>
      <name val="Verdana"/>
      <family val="2"/>
    </font>
    <font>
      <b/>
      <sz val="11"/>
      <color theme="0"/>
      <name val="Calibri"/>
      <family val="2"/>
      <scheme val="minor"/>
    </font>
    <font>
      <b/>
      <sz val="18"/>
      <color rgb="FF002060"/>
      <name val="Verdana"/>
      <family val="2"/>
    </font>
    <font>
      <b/>
      <sz val="22"/>
      <color theme="1"/>
      <name val="Verdana"/>
      <family val="2"/>
    </font>
    <font>
      <b/>
      <sz val="22"/>
      <color theme="0"/>
      <name val="Verdana"/>
      <family val="2"/>
    </font>
    <font>
      <sz val="10"/>
      <color theme="0"/>
      <name val="Verdana"/>
      <family val="2"/>
    </font>
    <font>
      <b/>
      <sz val="14"/>
      <color theme="0"/>
      <name val="Calibri"/>
      <family val="2"/>
      <scheme val="minor"/>
    </font>
    <font>
      <sz val="14"/>
      <color theme="0"/>
      <name val="Calibri"/>
      <family val="2"/>
      <scheme val="minor"/>
    </font>
    <font>
      <sz val="9"/>
      <color theme="1"/>
      <name val="Calibri"/>
      <family val="2"/>
      <scheme val="minor"/>
    </font>
    <font>
      <sz val="11"/>
      <name val="Verdana"/>
      <family val="2"/>
    </font>
    <font>
      <sz val="11"/>
      <color theme="3"/>
      <name val="Calibri"/>
      <family val="2"/>
      <scheme val="minor"/>
    </font>
    <font>
      <b/>
      <sz val="11"/>
      <name val="Verdana"/>
      <family val="2"/>
    </font>
    <font>
      <sz val="9"/>
      <name val="Verdana"/>
      <family val="2"/>
    </font>
    <font>
      <b/>
      <sz val="9"/>
      <name val="Verdana"/>
      <family val="2"/>
    </font>
    <font>
      <b/>
      <sz val="10"/>
      <name val="Verdana"/>
      <family val="2"/>
    </font>
    <font>
      <b/>
      <i/>
      <u/>
      <sz val="9"/>
      <name val="Verdana"/>
      <family val="2"/>
    </font>
    <font>
      <b/>
      <i/>
      <u/>
      <sz val="8"/>
      <name val="Verdana"/>
      <family val="2"/>
    </font>
    <font>
      <sz val="8"/>
      <name val="Verdana"/>
      <family val="2"/>
    </font>
    <font>
      <b/>
      <i/>
      <u/>
      <sz val="8"/>
      <color theme="1"/>
      <name val="Verdana"/>
      <family val="2"/>
    </font>
    <font>
      <sz val="9"/>
      <color theme="1"/>
      <name val="Verdana"/>
      <family val="2"/>
    </font>
    <font>
      <b/>
      <sz val="14"/>
      <name val="Verdana"/>
      <family val="2"/>
    </font>
    <font>
      <sz val="12"/>
      <color theme="1"/>
      <name val="Calibri"/>
      <family val="2"/>
      <scheme val="minor"/>
    </font>
    <font>
      <b/>
      <sz val="9"/>
      <color indexed="8"/>
      <name val="Verdana"/>
      <family val="2"/>
    </font>
    <font>
      <sz val="10"/>
      <name val="Verdana"/>
      <family val="2"/>
    </font>
    <font>
      <b/>
      <sz val="11"/>
      <name val="Calibri"/>
      <family val="2"/>
      <scheme val="minor"/>
    </font>
    <font>
      <sz val="14"/>
      <name val="Verdana"/>
      <family val="2"/>
    </font>
    <font>
      <b/>
      <i/>
      <u/>
      <sz val="8"/>
      <color rgb="FFFF0000"/>
      <name val="Verdana"/>
      <family val="2"/>
    </font>
    <font>
      <sz val="8"/>
      <color rgb="FFFF0000"/>
      <name val="Verdana"/>
      <family val="2"/>
    </font>
    <font>
      <b/>
      <sz val="8"/>
      <color rgb="FFFF0000"/>
      <name val="Verdana"/>
      <family val="2"/>
    </font>
    <font>
      <sz val="9"/>
      <color rgb="FFFF0000"/>
      <name val="Verdana"/>
      <family val="2"/>
    </font>
    <font>
      <i/>
      <u/>
      <sz val="8"/>
      <name val="Verdana"/>
      <family val="2"/>
    </font>
    <font>
      <sz val="7"/>
      <name val="Verdana"/>
      <family val="2"/>
    </font>
    <font>
      <b/>
      <u/>
      <sz val="9"/>
      <name val="Verdana"/>
      <family val="2"/>
    </font>
    <font>
      <u/>
      <sz val="9"/>
      <name val="Verdana"/>
      <family val="2"/>
    </font>
    <font>
      <sz val="11"/>
      <color theme="0"/>
      <name val="Verdana"/>
      <family val="2"/>
    </font>
    <font>
      <sz val="11"/>
      <name val="Arial Narrow"/>
      <family val="2"/>
    </font>
    <font>
      <sz val="8"/>
      <color theme="1"/>
      <name val="Verdana"/>
      <family val="2"/>
    </font>
    <font>
      <b/>
      <sz val="8"/>
      <color theme="1"/>
      <name val="Verdana"/>
      <family val="2"/>
    </font>
    <font>
      <b/>
      <sz val="8"/>
      <name val="Verdana"/>
      <family val="2"/>
    </font>
  </fonts>
  <fills count="13">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0070C0"/>
        <bgColor indexed="64"/>
      </patternFill>
    </fill>
    <fill>
      <patternFill patternType="solid">
        <fgColor rgb="FF92D050"/>
        <bgColor indexed="64"/>
      </patternFill>
    </fill>
    <fill>
      <patternFill patternType="solid">
        <fgColor theme="2" tint="-0.89999084444715716"/>
        <bgColor indexed="64"/>
      </patternFill>
    </fill>
  </fills>
  <borders count="21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
      <left style="medium">
        <color rgb="FF002060"/>
      </left>
      <right style="medium">
        <color theme="0"/>
      </right>
      <top style="medium">
        <color rgb="FF002060"/>
      </top>
      <bottom style="medium">
        <color theme="0"/>
      </bottom>
      <diagonal/>
    </border>
    <border>
      <left style="medium">
        <color theme="0"/>
      </left>
      <right style="medium">
        <color theme="0"/>
      </right>
      <top style="medium">
        <color rgb="FF002060"/>
      </top>
      <bottom style="medium">
        <color theme="0"/>
      </bottom>
      <diagonal/>
    </border>
    <border>
      <left style="medium">
        <color theme="0"/>
      </left>
      <right/>
      <top style="medium">
        <color rgb="FF002060"/>
      </top>
      <bottom/>
      <diagonal/>
    </border>
    <border>
      <left/>
      <right/>
      <top style="medium">
        <color rgb="FF002060"/>
      </top>
      <bottom/>
      <diagonal/>
    </border>
    <border>
      <left/>
      <right style="medium">
        <color theme="0"/>
      </right>
      <top style="medium">
        <color rgb="FF002060"/>
      </top>
      <bottom/>
      <diagonal/>
    </border>
    <border>
      <left/>
      <right style="medium">
        <color theme="0"/>
      </right>
      <top/>
      <bottom/>
      <diagonal/>
    </border>
    <border>
      <left style="medium">
        <color theme="0"/>
      </left>
      <right style="medium">
        <color theme="0"/>
      </right>
      <top style="medium">
        <color rgb="FF002060"/>
      </top>
      <bottom/>
      <diagonal/>
    </border>
    <border>
      <left style="medium">
        <color theme="0"/>
      </left>
      <right/>
      <top style="medium">
        <color rgb="FF002060"/>
      </top>
      <bottom style="medium">
        <color theme="0"/>
      </bottom>
      <diagonal/>
    </border>
    <border>
      <left/>
      <right/>
      <top style="medium">
        <color rgb="FF002060"/>
      </top>
      <bottom style="medium">
        <color theme="0"/>
      </bottom>
      <diagonal/>
    </border>
    <border>
      <left style="medium">
        <color rgb="FF002060"/>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style="medium">
        <color theme="0"/>
      </right>
      <top/>
      <bottom/>
      <diagonal/>
    </border>
    <border>
      <left style="medium">
        <color theme="0"/>
      </left>
      <right/>
      <top/>
      <bottom/>
      <diagonal/>
    </border>
    <border>
      <left style="medium">
        <color rgb="FF002060"/>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medium">
        <color theme="3" tint="-0.499984740745262"/>
      </left>
      <right style="medium">
        <color theme="0"/>
      </right>
      <top style="medium">
        <color theme="3" tint="-0.499984740745262"/>
      </top>
      <bottom/>
      <diagonal/>
    </border>
    <border>
      <left style="medium">
        <color theme="0"/>
      </left>
      <right style="medium">
        <color theme="0"/>
      </right>
      <top style="medium">
        <color theme="3" tint="-0.499984740745262"/>
      </top>
      <bottom/>
      <diagonal/>
    </border>
    <border>
      <left style="medium">
        <color theme="0"/>
      </left>
      <right style="medium">
        <color theme="3" tint="-0.499984740745262"/>
      </right>
      <top style="medium">
        <color theme="3" tint="-0.499984740745262"/>
      </top>
      <bottom/>
      <diagonal/>
    </border>
    <border>
      <left/>
      <right/>
      <top style="medium">
        <color theme="3" tint="-0.499984740745262"/>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9" tint="-0.499984740745262"/>
      </left>
      <right style="thin">
        <color theme="9" tint="-0.499984740745262"/>
      </right>
      <top/>
      <bottom style="thin">
        <color theme="9" tint="-0.499984740745262"/>
      </bottom>
      <diagonal/>
    </border>
    <border>
      <left/>
      <right/>
      <top style="thin">
        <color auto="1"/>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theme="9" tint="-0.499984740745262"/>
      </left>
      <right style="thin">
        <color theme="9" tint="-0.499984740745262"/>
      </right>
      <top/>
      <bottom style="thin">
        <color theme="9" tint="-0.499984740745262"/>
      </bottom>
      <diagonal/>
    </border>
    <border>
      <left style="thin">
        <color theme="9" tint="-0.499984740745262"/>
      </left>
      <right style="thin">
        <color theme="9" tint="-0.499984740745262"/>
      </right>
      <top style="medium">
        <color rgb="FF7030A0"/>
      </top>
      <bottom style="thin">
        <color theme="9" tint="-0.499984740745262"/>
      </bottom>
      <diagonal/>
    </border>
    <border>
      <left style="medium">
        <color theme="9" tint="-0.499984740745262"/>
      </left>
      <right style="thin">
        <color theme="9" tint="-0.499984740745262"/>
      </right>
      <top style="thin">
        <color theme="9" tint="-0.499984740745262"/>
      </top>
      <bottom style="thin">
        <color theme="9" tint="-0.499984740745262"/>
      </bottom>
      <diagonal/>
    </border>
    <border>
      <left style="medium">
        <color theme="9" tint="-0.499984740745262"/>
      </left>
      <right style="thin">
        <color theme="9" tint="-0.499984740745262"/>
      </right>
      <top style="thin">
        <color theme="9" tint="-0.499984740745262"/>
      </top>
      <bottom style="medium">
        <color theme="9" tint="-0.499984740745262"/>
      </bottom>
      <diagonal/>
    </border>
    <border>
      <left style="thin">
        <color theme="9" tint="-0.499984740745262"/>
      </left>
      <right style="thin">
        <color theme="9" tint="-0.499984740745262"/>
      </right>
      <top style="thin">
        <color theme="9" tint="-0.499984740745262"/>
      </top>
      <bottom style="medium">
        <color theme="9" tint="-0.499984740745262"/>
      </bottom>
      <diagonal/>
    </border>
    <border>
      <left style="medium">
        <color theme="8" tint="-0.499984740745262"/>
      </left>
      <right style="thin">
        <color theme="8" tint="-0.499984740745262"/>
      </right>
      <top/>
      <bottom style="thin">
        <color theme="8" tint="-0.499984740745262"/>
      </bottom>
      <diagonal/>
    </border>
    <border>
      <left style="thin">
        <color theme="8" tint="-0.499984740745262"/>
      </left>
      <right style="thin">
        <color theme="8" tint="-0.499984740745262"/>
      </right>
      <top/>
      <bottom style="thin">
        <color theme="8" tint="-0.499984740745262"/>
      </bottom>
      <diagonal/>
    </border>
    <border>
      <left style="thin">
        <color theme="8" tint="-0.499984740745262"/>
      </left>
      <right style="thin">
        <color theme="8" tint="-0.499984740745262"/>
      </right>
      <top style="medium">
        <color rgb="FF7030A0"/>
      </top>
      <bottom style="thin">
        <color theme="8" tint="-0.499984740745262"/>
      </bottom>
      <diagonal/>
    </border>
    <border>
      <left style="medium">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medium">
        <color theme="8" tint="-0.499984740745262"/>
      </left>
      <right style="thin">
        <color theme="8" tint="-0.499984740745262"/>
      </right>
      <top style="thin">
        <color theme="8" tint="-0.499984740745262"/>
      </top>
      <bottom style="medium">
        <color theme="8" tint="-0.499984740745262"/>
      </bottom>
      <diagonal/>
    </border>
    <border>
      <left style="thin">
        <color theme="8" tint="-0.499984740745262"/>
      </left>
      <right style="thin">
        <color theme="8" tint="-0.499984740745262"/>
      </right>
      <top style="thin">
        <color theme="8" tint="-0.499984740745262"/>
      </top>
      <bottom style="medium">
        <color theme="8" tint="-0.499984740745262"/>
      </bottom>
      <diagonal/>
    </border>
    <border>
      <left style="thin">
        <color theme="8" tint="-0.499984740745262"/>
      </left>
      <right style="thin">
        <color theme="8" tint="-0.499984740745262"/>
      </right>
      <top style="thin">
        <color theme="8" tint="-0.499984740745262"/>
      </top>
      <bottom/>
      <diagonal/>
    </border>
    <border>
      <left style="thin">
        <color theme="8" tint="-0.499984740745262"/>
      </left>
      <right style="thin">
        <color theme="8" tint="-0.499984740745262"/>
      </right>
      <top style="thin">
        <color theme="8" tint="-0.499984740745262"/>
      </top>
      <bottom style="medium">
        <color theme="9" tint="-0.499984740745262"/>
      </bottom>
      <diagonal/>
    </border>
    <border>
      <left style="medium">
        <color theme="5" tint="-0.499984740745262"/>
      </left>
      <right style="thin">
        <color theme="5" tint="-0.499984740745262"/>
      </right>
      <top style="medium">
        <color rgb="FF7030A0"/>
      </top>
      <bottom style="thin">
        <color theme="5" tint="-0.499984740745262"/>
      </bottom>
      <diagonal/>
    </border>
    <border>
      <left style="thin">
        <color theme="5" tint="-0.499984740745262"/>
      </left>
      <right style="thin">
        <color theme="5" tint="-0.499984740745262"/>
      </right>
      <top style="medium">
        <color rgb="FF7030A0"/>
      </top>
      <bottom style="thin">
        <color theme="5" tint="-0.499984740745262"/>
      </bottom>
      <diagonal/>
    </border>
    <border>
      <left style="medium">
        <color theme="5" tint="-0.499984740745262"/>
      </left>
      <right style="thin">
        <color theme="5" tint="-0.499984740745262"/>
      </right>
      <top style="thin">
        <color theme="5" tint="-0.499984740745262"/>
      </top>
      <bottom style="thin">
        <color theme="5"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medium">
        <color theme="5" tint="-0.499984740745262"/>
      </left>
      <right style="thin">
        <color theme="5" tint="-0.499984740745262"/>
      </right>
      <top style="thin">
        <color theme="5" tint="-0.499984740745262"/>
      </top>
      <bottom style="medium">
        <color theme="5" tint="-0.499984740745262"/>
      </bottom>
      <diagonal/>
    </border>
    <border>
      <left style="thin">
        <color theme="5" tint="-0.499984740745262"/>
      </left>
      <right style="thin">
        <color theme="5" tint="-0.499984740745262"/>
      </right>
      <top style="thin">
        <color theme="5" tint="-0.499984740745262"/>
      </top>
      <bottom style="medium">
        <color theme="5" tint="-0.499984740745262"/>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theme="5" tint="-0.499984740745262"/>
      </right>
      <top style="thin">
        <color theme="5" tint="-0.499984740745262"/>
      </top>
      <bottom style="medium">
        <color theme="9" tint="-0.499984740745262"/>
      </bottom>
      <diagonal/>
    </border>
    <border>
      <left style="medium">
        <color rgb="FF7030A0"/>
      </left>
      <right style="thin">
        <color rgb="FF7030A0"/>
      </right>
      <top/>
      <bottom style="thin">
        <color rgb="FF7030A0"/>
      </bottom>
      <diagonal/>
    </border>
    <border>
      <left style="thin">
        <color rgb="FF7030A0"/>
      </left>
      <right style="thin">
        <color rgb="FF7030A0"/>
      </right>
      <top/>
      <bottom style="thin">
        <color rgb="FF7030A0"/>
      </bottom>
      <diagonal/>
    </border>
    <border>
      <left style="thin">
        <color rgb="FF7030A0"/>
      </left>
      <right style="thin">
        <color rgb="FF7030A0"/>
      </right>
      <top style="medium">
        <color rgb="FF7030A0"/>
      </top>
      <bottom style="thin">
        <color rgb="FF7030A0"/>
      </bottom>
      <diagonal/>
    </border>
    <border>
      <left style="medium">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style="thin">
        <color rgb="FF7030A0"/>
      </bottom>
      <diagonal/>
    </border>
    <border>
      <left style="medium">
        <color rgb="FF7030A0"/>
      </left>
      <right style="thin">
        <color rgb="FF7030A0"/>
      </right>
      <top style="thin">
        <color rgb="FF7030A0"/>
      </top>
      <bottom style="medium">
        <color rgb="FF7030A0"/>
      </bottom>
      <diagonal/>
    </border>
    <border>
      <left style="thin">
        <color rgb="FF7030A0"/>
      </left>
      <right style="thin">
        <color rgb="FF7030A0"/>
      </right>
      <top style="thin">
        <color rgb="FF7030A0"/>
      </top>
      <bottom style="medium">
        <color rgb="FF7030A0"/>
      </bottom>
      <diagonal/>
    </border>
    <border>
      <left style="medium">
        <color rgb="FFFFC000"/>
      </left>
      <right style="thin">
        <color rgb="FFFFC000"/>
      </right>
      <top/>
      <bottom style="thin">
        <color rgb="FFFFC000"/>
      </bottom>
      <diagonal/>
    </border>
    <border>
      <left style="thin">
        <color rgb="FFFFC000"/>
      </left>
      <right style="thin">
        <color rgb="FFFFC000"/>
      </right>
      <top/>
      <bottom style="thin">
        <color rgb="FFFFC000"/>
      </bottom>
      <diagonal/>
    </border>
    <border>
      <left style="thin">
        <color rgb="FFFFC000"/>
      </left>
      <right style="thin">
        <color rgb="FFFFC000"/>
      </right>
      <top style="medium">
        <color rgb="FF7030A0"/>
      </top>
      <bottom style="thin">
        <color rgb="FFFFC000"/>
      </bottom>
      <diagonal/>
    </border>
    <border>
      <left style="medium">
        <color rgb="FFFFC000"/>
      </left>
      <right style="thin">
        <color rgb="FFFFC000"/>
      </right>
      <top style="thin">
        <color rgb="FFFFC000"/>
      </top>
      <bottom style="thin">
        <color rgb="FFFFC000"/>
      </bottom>
      <diagonal/>
    </border>
    <border>
      <left style="thin">
        <color rgb="FFFFC000"/>
      </left>
      <right style="thin">
        <color rgb="FFFFC000"/>
      </right>
      <top style="thin">
        <color rgb="FFFFC000"/>
      </top>
      <bottom style="thin">
        <color rgb="FFFFC000"/>
      </bottom>
      <diagonal/>
    </border>
    <border>
      <left style="medium">
        <color rgb="FFFFC000"/>
      </left>
      <right style="thin">
        <color rgb="FFFFC000"/>
      </right>
      <top style="thin">
        <color rgb="FFFFC000"/>
      </top>
      <bottom style="medium">
        <color rgb="FFFFC000"/>
      </bottom>
      <diagonal/>
    </border>
    <border>
      <left style="thin">
        <color rgb="FFFFC000"/>
      </left>
      <right style="thin">
        <color rgb="FFFFC000"/>
      </right>
      <top style="thin">
        <color rgb="FFFFC000"/>
      </top>
      <bottom style="medium">
        <color rgb="FFFFC000"/>
      </bottom>
      <diagonal/>
    </border>
    <border>
      <left style="thin">
        <color rgb="FFFFC000"/>
      </left>
      <right style="thin">
        <color rgb="FFFFC000"/>
      </right>
      <top style="thin">
        <color rgb="FFFFC000"/>
      </top>
      <bottom/>
      <diagonal/>
    </border>
    <border>
      <left style="thin">
        <color rgb="FFFFC000"/>
      </left>
      <right style="thin">
        <color rgb="FFFFC000"/>
      </right>
      <top style="thin">
        <color rgb="FFFFC000"/>
      </top>
      <bottom style="medium">
        <color theme="9" tint="-0.499984740745262"/>
      </bottom>
      <diagonal/>
    </border>
    <border>
      <left style="medium">
        <color theme="7" tint="-0.499984740745262"/>
      </left>
      <right style="thin">
        <color theme="7" tint="-0.499984740745262"/>
      </right>
      <top/>
      <bottom style="thin">
        <color theme="7" tint="-0.499984740745262"/>
      </bottom>
      <diagonal/>
    </border>
    <border>
      <left style="thin">
        <color theme="7" tint="-0.499984740745262"/>
      </left>
      <right style="thin">
        <color theme="7" tint="-0.499984740745262"/>
      </right>
      <top/>
      <bottom style="thin">
        <color theme="7" tint="-0.499984740745262"/>
      </bottom>
      <diagonal/>
    </border>
    <border>
      <left style="thin">
        <color theme="7" tint="-0.499984740745262"/>
      </left>
      <right style="thin">
        <color theme="7" tint="-0.499984740745262"/>
      </right>
      <top style="medium">
        <color rgb="FF7030A0"/>
      </top>
      <bottom style="thin">
        <color theme="7" tint="-0.499984740745262"/>
      </bottom>
      <diagonal/>
    </border>
    <border>
      <left style="medium">
        <color theme="7" tint="-0.499984740745262"/>
      </left>
      <right style="thin">
        <color theme="7" tint="-0.499984740745262"/>
      </right>
      <top style="thin">
        <color theme="7" tint="-0.499984740745262"/>
      </top>
      <bottom style="thin">
        <color theme="7" tint="-0.499984740745262"/>
      </bottom>
      <diagonal/>
    </border>
    <border>
      <left style="thin">
        <color theme="7" tint="-0.499984740745262"/>
      </left>
      <right style="thin">
        <color theme="7" tint="-0.499984740745262"/>
      </right>
      <top style="thin">
        <color theme="7" tint="-0.499984740745262"/>
      </top>
      <bottom style="thin">
        <color theme="7" tint="-0.499984740745262"/>
      </bottom>
      <diagonal/>
    </border>
    <border>
      <left style="medium">
        <color theme="7" tint="-0.499984740745262"/>
      </left>
      <right style="thin">
        <color theme="7" tint="-0.499984740745262"/>
      </right>
      <top style="thin">
        <color theme="7" tint="-0.499984740745262"/>
      </top>
      <bottom style="medium">
        <color theme="7" tint="-0.499984740745262"/>
      </bottom>
      <diagonal/>
    </border>
    <border>
      <left style="thin">
        <color theme="7" tint="-0.499984740745262"/>
      </left>
      <right style="thin">
        <color theme="7" tint="-0.499984740745262"/>
      </right>
      <top style="thin">
        <color theme="7" tint="-0.499984740745262"/>
      </top>
      <bottom style="medium">
        <color theme="7" tint="-0.499984740745262"/>
      </bottom>
      <diagonal/>
    </border>
    <border>
      <left style="thin">
        <color theme="7" tint="-0.499984740745262"/>
      </left>
      <right style="thin">
        <color theme="7" tint="-0.499984740745262"/>
      </right>
      <top style="thin">
        <color theme="7" tint="-0.499984740745262"/>
      </top>
      <bottom/>
      <diagonal/>
    </border>
    <border>
      <left style="thin">
        <color theme="7" tint="-0.499984740745262"/>
      </left>
      <right style="thin">
        <color theme="7" tint="-0.499984740745262"/>
      </right>
      <top style="thin">
        <color theme="7" tint="-0.499984740745262"/>
      </top>
      <bottom style="medium">
        <color theme="9" tint="-0.499984740745262"/>
      </bottom>
      <diagonal/>
    </border>
    <border>
      <left style="medium">
        <color rgb="FF0070C0"/>
      </left>
      <right style="thin">
        <color rgb="FF0070C0"/>
      </right>
      <top/>
      <bottom style="thin">
        <color rgb="FF0070C0"/>
      </bottom>
      <diagonal/>
    </border>
    <border>
      <left style="thin">
        <color rgb="FF0070C0"/>
      </left>
      <right style="thin">
        <color rgb="FF0070C0"/>
      </right>
      <top/>
      <bottom style="thin">
        <color rgb="FF0070C0"/>
      </bottom>
      <diagonal/>
    </border>
    <border>
      <left style="thin">
        <color rgb="FF0070C0"/>
      </left>
      <right style="thin">
        <color rgb="FF0070C0"/>
      </right>
      <top style="medium">
        <color rgb="FF7030A0"/>
      </top>
      <bottom style="thin">
        <color rgb="FF0070C0"/>
      </bottom>
      <diagonal/>
    </border>
    <border>
      <left style="medium">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rgb="FF0070C0"/>
      </left>
      <right style="thin">
        <color rgb="FF0070C0"/>
      </right>
      <top style="thin">
        <color rgb="FF0070C0"/>
      </top>
      <bottom style="medium">
        <color rgb="FF0070C0"/>
      </bottom>
      <diagonal/>
    </border>
    <border>
      <left style="thin">
        <color rgb="FF0070C0"/>
      </left>
      <right style="thin">
        <color rgb="FF0070C0"/>
      </right>
      <top style="thin">
        <color rgb="FF0070C0"/>
      </top>
      <bottom/>
      <diagonal/>
    </border>
    <border>
      <left style="thin">
        <color rgb="FF0070C0"/>
      </left>
      <right style="thin">
        <color rgb="FF0070C0"/>
      </right>
      <top style="thin">
        <color rgb="FF0070C0"/>
      </top>
      <bottom style="medium">
        <color theme="9" tint="-0.499984740745262"/>
      </bottom>
      <diagonal/>
    </border>
    <border>
      <left style="medium">
        <color rgb="FF00B050"/>
      </left>
      <right style="thin">
        <color rgb="FF00B050"/>
      </right>
      <top/>
      <bottom style="thin">
        <color rgb="FF00B050"/>
      </bottom>
      <diagonal/>
    </border>
    <border>
      <left style="thin">
        <color rgb="FF00B050"/>
      </left>
      <right style="thin">
        <color rgb="FF00B050"/>
      </right>
      <top/>
      <bottom style="thin">
        <color rgb="FF00B050"/>
      </bottom>
      <diagonal/>
    </border>
    <border>
      <left style="thin">
        <color rgb="FF00B050"/>
      </left>
      <right style="thin">
        <color rgb="FF00B050"/>
      </right>
      <top style="medium">
        <color rgb="FF7030A0"/>
      </top>
      <bottom style="thin">
        <color rgb="FF00B050"/>
      </bottom>
      <diagonal/>
    </border>
    <border>
      <left style="medium">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style="thin">
        <color rgb="FF00B050"/>
      </bottom>
      <diagonal/>
    </border>
    <border>
      <left style="medium">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diagonal/>
    </border>
    <border>
      <left style="thin">
        <color rgb="FF00B050"/>
      </left>
      <right style="thin">
        <color rgb="FF00B050"/>
      </right>
      <top style="thin">
        <color rgb="FF00B050"/>
      </top>
      <bottom style="medium">
        <color theme="9" tint="-0.499984740745262"/>
      </bottom>
      <diagonal/>
    </border>
    <border>
      <left style="medium">
        <color rgb="FF7030A0"/>
      </left>
      <right style="thin">
        <color rgb="FF7030A0"/>
      </right>
      <top style="medium">
        <color rgb="FF7030A0"/>
      </top>
      <bottom style="thin">
        <color rgb="FF7030A0"/>
      </bottom>
      <diagonal/>
    </border>
    <border>
      <left style="thin">
        <color rgb="FF00FF00"/>
      </left>
      <right/>
      <top style="thin">
        <color rgb="FF00FF00"/>
      </top>
      <bottom style="thin">
        <color rgb="FF00FF00"/>
      </bottom>
      <diagonal/>
    </border>
    <border>
      <left/>
      <right/>
      <top style="thin">
        <color rgb="FF00FF00"/>
      </top>
      <bottom style="thin">
        <color rgb="FF00FF00"/>
      </bottom>
      <diagonal/>
    </border>
    <border>
      <left/>
      <right style="thin">
        <color rgb="FF00FF00"/>
      </right>
      <top style="thin">
        <color rgb="FF00FF00"/>
      </top>
      <bottom style="thin">
        <color rgb="FF00FF00"/>
      </bottom>
      <diagonal/>
    </border>
    <border>
      <left style="thin">
        <color rgb="FF7030A0"/>
      </left>
      <right style="thin">
        <color rgb="FF7030A0"/>
      </right>
      <top style="thin">
        <color rgb="FF7030A0"/>
      </top>
      <bottom/>
      <diagonal/>
    </border>
    <border>
      <left style="thin">
        <color rgb="FF7030A0"/>
      </left>
      <right style="thin">
        <color rgb="FF7030A0"/>
      </right>
      <top/>
      <bottom/>
      <diagonal/>
    </border>
    <border>
      <left style="thin">
        <color rgb="FF7030A0"/>
      </left>
      <right style="thin">
        <color rgb="FF7030A0"/>
      </right>
      <top/>
      <bottom style="medium">
        <color rgb="FF7030A0"/>
      </bottom>
      <diagonal/>
    </border>
    <border>
      <left style="thin">
        <color theme="9" tint="-0.499984740745262"/>
      </left>
      <right style="thin">
        <color theme="9" tint="-0.499984740745262"/>
      </right>
      <top style="slantDashDot">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style="slantDashDot">
        <color theme="9" tint="-0.499984740745262"/>
      </bottom>
      <diagonal/>
    </border>
    <border>
      <left style="thin">
        <color rgb="FF7030A0"/>
      </left>
      <right/>
      <top style="thin">
        <color rgb="FF7030A0"/>
      </top>
      <bottom/>
      <diagonal/>
    </border>
    <border>
      <left/>
      <right style="thin">
        <color rgb="FF7030A0"/>
      </right>
      <top style="thin">
        <color rgb="FF7030A0"/>
      </top>
      <bottom/>
      <diagonal/>
    </border>
    <border>
      <left style="thin">
        <color rgb="FF7030A0"/>
      </left>
      <right/>
      <top/>
      <bottom/>
      <diagonal/>
    </border>
    <border>
      <left/>
      <right style="thin">
        <color rgb="FF7030A0"/>
      </right>
      <top/>
      <bottom/>
      <diagonal/>
    </border>
    <border>
      <left style="thin">
        <color rgb="FF7030A0"/>
      </left>
      <right/>
      <top/>
      <bottom style="thin">
        <color rgb="FF7030A0"/>
      </bottom>
      <diagonal/>
    </border>
    <border>
      <left/>
      <right style="thin">
        <color rgb="FF7030A0"/>
      </right>
      <top/>
      <bottom style="thin">
        <color rgb="FF7030A0"/>
      </bottom>
      <diagonal/>
    </border>
    <border>
      <left style="thin">
        <color rgb="FF7030A0"/>
      </left>
      <right/>
      <top style="thin">
        <color rgb="FF7030A0"/>
      </top>
      <bottom style="thin">
        <color rgb="FF7030A0"/>
      </bottom>
      <diagonal/>
    </border>
    <border>
      <left style="thin">
        <color rgb="FF7030A0"/>
      </left>
      <right style="thin">
        <color rgb="FF7030A0"/>
      </right>
      <top style="medium">
        <color rgb="FF7030A0"/>
      </top>
      <bottom/>
      <diagonal/>
    </border>
    <border>
      <left style="thin">
        <color theme="9" tint="-0.499984740745262"/>
      </left>
      <right style="thin">
        <color theme="9" tint="-0.499984740745262"/>
      </right>
      <top/>
      <bottom/>
      <diagonal/>
    </border>
    <border>
      <left style="thin">
        <color theme="9" tint="-0.499984740745262"/>
      </left>
      <right style="thin">
        <color theme="9" tint="-0.499984740745262"/>
      </right>
      <top/>
      <bottom style="medium">
        <color theme="9" tint="-0.499984740745262"/>
      </bottom>
      <diagonal/>
    </border>
    <border>
      <left style="thin">
        <color theme="9" tint="-0.499984740745262"/>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top/>
      <bottom style="thin">
        <color theme="9" tint="-0.499984740745262"/>
      </bottom>
      <diagonal/>
    </border>
    <border>
      <left/>
      <right style="thin">
        <color theme="9" tint="-0.499984740745262"/>
      </right>
      <top/>
      <bottom style="thin">
        <color theme="9" tint="-0.499984740745262"/>
      </bottom>
      <diagonal/>
    </border>
    <border>
      <left style="thin">
        <color theme="9" tint="-0.499984740745262"/>
      </left>
      <right style="thin">
        <color theme="9" tint="-0.499984740745262"/>
      </right>
      <top style="medium">
        <color rgb="FF7030A0"/>
      </top>
      <bottom/>
      <diagonal/>
    </border>
    <border>
      <left style="thin">
        <color rgb="FF00B050"/>
      </left>
      <right/>
      <top style="thin">
        <color rgb="FF00B050"/>
      </top>
      <bottom/>
      <diagonal/>
    </border>
    <border>
      <left/>
      <right style="thin">
        <color rgb="FF00B050"/>
      </right>
      <top style="thin">
        <color rgb="FF00B050"/>
      </top>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style="thin">
        <color rgb="FF00B050"/>
      </right>
      <top/>
      <bottom style="thin">
        <color rgb="FF00B050"/>
      </bottom>
      <diagonal/>
    </border>
    <border>
      <left style="thin">
        <color rgb="FF7030A0"/>
      </left>
      <right/>
      <top style="medium">
        <color rgb="FF7030A0"/>
      </top>
      <bottom style="thin">
        <color rgb="FF7030A0"/>
      </bottom>
      <diagonal/>
    </border>
    <border>
      <left style="thin">
        <color rgb="FF7030A0"/>
      </left>
      <right/>
      <top style="thin">
        <color rgb="FF7030A0"/>
      </top>
      <bottom style="medium">
        <color rgb="FF7030A0"/>
      </bottom>
      <diagonal/>
    </border>
    <border>
      <left style="thin">
        <color theme="9" tint="-0.499984740745262"/>
      </left>
      <right/>
      <top/>
      <bottom style="medium">
        <color theme="9" tint="-0.499984740745262"/>
      </bottom>
      <diagonal/>
    </border>
    <border>
      <left style="thin">
        <color rgb="FF0070C0"/>
      </left>
      <right/>
      <top/>
      <bottom style="thin">
        <color rgb="FF0070C0"/>
      </bottom>
      <diagonal/>
    </border>
    <border>
      <left style="thin">
        <color rgb="FF0070C0"/>
      </left>
      <right/>
      <top style="thin">
        <color rgb="FF0070C0"/>
      </top>
      <bottom style="thin">
        <color rgb="FF0070C0"/>
      </bottom>
      <diagonal/>
    </border>
    <border>
      <left style="thin">
        <color rgb="FF0070C0"/>
      </left>
      <right/>
      <top style="thin">
        <color rgb="FF0070C0"/>
      </top>
      <bottom style="medium">
        <color rgb="FF0070C0"/>
      </bottom>
      <diagonal/>
    </border>
    <border>
      <left style="thin">
        <color theme="7" tint="-0.499984740745262"/>
      </left>
      <right/>
      <top/>
      <bottom style="thin">
        <color theme="7" tint="-0.499984740745262"/>
      </bottom>
      <diagonal/>
    </border>
    <border>
      <left style="thin">
        <color theme="7" tint="-0.499984740745262"/>
      </left>
      <right/>
      <top style="thin">
        <color theme="7" tint="-0.499984740745262"/>
      </top>
      <bottom style="thin">
        <color theme="7" tint="-0.499984740745262"/>
      </bottom>
      <diagonal/>
    </border>
    <border>
      <left style="thin">
        <color theme="7" tint="-0.499984740745262"/>
      </left>
      <right/>
      <top style="thin">
        <color theme="7" tint="-0.499984740745262"/>
      </top>
      <bottom style="medium">
        <color theme="7" tint="-0.499984740745262"/>
      </bottom>
      <diagonal/>
    </border>
    <border>
      <left style="thin">
        <color rgb="FFFFC000"/>
      </left>
      <right/>
      <top/>
      <bottom style="thin">
        <color rgb="FFFFC000"/>
      </bottom>
      <diagonal/>
    </border>
    <border>
      <left style="thin">
        <color rgb="FFFFC000"/>
      </left>
      <right/>
      <top style="thin">
        <color rgb="FFFFC000"/>
      </top>
      <bottom style="thin">
        <color rgb="FFFFC000"/>
      </bottom>
      <diagonal/>
    </border>
    <border>
      <left style="thin">
        <color rgb="FFFFC000"/>
      </left>
      <right/>
      <top style="thin">
        <color rgb="FFFFC000"/>
      </top>
      <bottom style="medium">
        <color rgb="FFFFC000"/>
      </bottom>
      <diagonal/>
    </border>
    <border>
      <left style="thin">
        <color theme="5" tint="-0.499984740745262"/>
      </left>
      <right/>
      <top style="medium">
        <color rgb="FF7030A0"/>
      </top>
      <bottom style="thin">
        <color theme="5" tint="-0.499984740745262"/>
      </bottom>
      <diagonal/>
    </border>
    <border>
      <left style="thin">
        <color theme="5" tint="-0.499984740745262"/>
      </left>
      <right/>
      <top style="thin">
        <color theme="5" tint="-0.499984740745262"/>
      </top>
      <bottom style="thin">
        <color theme="5" tint="-0.499984740745262"/>
      </bottom>
      <diagonal/>
    </border>
    <border>
      <left style="thin">
        <color theme="5" tint="-0.499984740745262"/>
      </left>
      <right/>
      <top style="thin">
        <color theme="5" tint="-0.499984740745262"/>
      </top>
      <bottom style="medium">
        <color theme="5" tint="-0.499984740745262"/>
      </bottom>
      <diagonal/>
    </border>
    <border>
      <left style="thin">
        <color theme="8" tint="-0.499984740745262"/>
      </left>
      <right/>
      <top/>
      <bottom style="thin">
        <color theme="8" tint="-0.499984740745262"/>
      </bottom>
      <diagonal/>
    </border>
    <border>
      <left style="thin">
        <color theme="8" tint="-0.499984740745262"/>
      </left>
      <right/>
      <top style="thin">
        <color theme="8" tint="-0.499984740745262"/>
      </top>
      <bottom style="thin">
        <color theme="8" tint="-0.499984740745262"/>
      </bottom>
      <diagonal/>
    </border>
    <border>
      <left style="thin">
        <color theme="8" tint="-0.499984740745262"/>
      </left>
      <right/>
      <top style="thin">
        <color theme="8" tint="-0.499984740745262"/>
      </top>
      <bottom style="medium">
        <color theme="8" tint="-0.499984740745262"/>
      </bottom>
      <diagonal/>
    </border>
    <border>
      <left style="thin">
        <color theme="9" tint="-0.499984740745262"/>
      </left>
      <right/>
      <top style="thin">
        <color theme="9" tint="-0.499984740745262"/>
      </top>
      <bottom style="thin">
        <color theme="9" tint="-0.499984740745262"/>
      </bottom>
      <diagonal/>
    </border>
    <border>
      <left style="thin">
        <color theme="9" tint="-0.499984740745262"/>
      </left>
      <right/>
      <top style="thin">
        <color theme="9" tint="-0.499984740745262"/>
      </top>
      <bottom style="medium">
        <color theme="9" tint="-0.499984740745262"/>
      </bottom>
      <diagonal/>
    </border>
    <border>
      <left style="medium">
        <color indexed="64"/>
      </left>
      <right style="thin">
        <color indexed="64"/>
      </right>
      <top/>
      <bottom/>
      <diagonal/>
    </border>
    <border>
      <left style="medium">
        <color indexed="64"/>
      </left>
      <right style="thin">
        <color rgb="FF7030A0"/>
      </right>
      <top style="medium">
        <color indexed="64"/>
      </top>
      <bottom/>
      <diagonal/>
    </border>
    <border>
      <left style="medium">
        <color indexed="64"/>
      </left>
      <right style="thin">
        <color rgb="FF7030A0"/>
      </right>
      <top/>
      <bottom/>
      <diagonal/>
    </border>
    <border>
      <left style="medium">
        <color indexed="64"/>
      </left>
      <right style="thin">
        <color rgb="FF7030A0"/>
      </right>
      <top/>
      <bottom style="medium">
        <color indexed="64"/>
      </bottom>
      <diagonal/>
    </border>
    <border>
      <left style="thin">
        <color rgb="FF7030A0"/>
      </left>
      <right style="medium">
        <color indexed="64"/>
      </right>
      <top style="medium">
        <color indexed="64"/>
      </top>
      <bottom/>
      <diagonal/>
    </border>
    <border>
      <left style="thin">
        <color rgb="FF7030A0"/>
      </left>
      <right style="medium">
        <color indexed="64"/>
      </right>
      <top/>
      <bottom/>
      <diagonal/>
    </border>
    <border>
      <left style="thin">
        <color rgb="FF7030A0"/>
      </left>
      <right style="medium">
        <color indexed="64"/>
      </right>
      <top/>
      <bottom style="medium">
        <color indexed="64"/>
      </bottom>
      <diagonal/>
    </border>
    <border>
      <left style="thin">
        <color rgb="FF00B050"/>
      </left>
      <right style="thin">
        <color rgb="FF0070C0"/>
      </right>
      <top style="medium">
        <color theme="9" tint="-0.499984740745262"/>
      </top>
      <bottom/>
      <diagonal/>
    </border>
    <border>
      <left style="thin">
        <color rgb="FF00B050"/>
      </left>
      <right style="thin">
        <color rgb="FF0070C0"/>
      </right>
      <top/>
      <bottom/>
      <diagonal/>
    </border>
    <border>
      <left style="thin">
        <color rgb="FF00B050"/>
      </left>
      <right style="thin">
        <color rgb="FF0070C0"/>
      </right>
      <top/>
      <bottom style="medium">
        <color rgb="FF00B050"/>
      </bottom>
      <diagonal/>
    </border>
    <border>
      <left style="thin">
        <color rgb="FF0070C0"/>
      </left>
      <right style="thin">
        <color auto="1"/>
      </right>
      <top style="medium">
        <color theme="9" tint="-0.499984740745262"/>
      </top>
      <bottom/>
      <diagonal/>
    </border>
    <border>
      <left style="thin">
        <color rgb="FF0070C0"/>
      </left>
      <right style="thin">
        <color auto="1"/>
      </right>
      <top/>
      <bottom/>
      <diagonal/>
    </border>
    <border>
      <left style="thin">
        <color rgb="FF0070C0"/>
      </left>
      <right style="thin">
        <color auto="1"/>
      </right>
      <top/>
      <bottom style="medium">
        <color rgb="FF0070C0"/>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B050"/>
      </left>
      <right/>
      <top/>
      <bottom style="thin">
        <color indexed="64"/>
      </bottom>
      <diagonal/>
    </border>
    <border>
      <left/>
      <right style="thin">
        <color rgb="FF00B050"/>
      </right>
      <top/>
      <bottom style="thin">
        <color indexed="64"/>
      </bottom>
      <diagonal/>
    </border>
    <border>
      <left/>
      <right/>
      <top style="thin">
        <color rgb="FF00FF00"/>
      </top>
      <bottom/>
      <diagonal/>
    </border>
    <border>
      <left/>
      <right style="thin">
        <color rgb="FF7030A0"/>
      </right>
      <top style="thin">
        <color rgb="FF7030A0"/>
      </top>
      <bottom style="thin">
        <color rgb="FF7030A0"/>
      </bottom>
      <diagonal/>
    </border>
    <border>
      <left style="thin">
        <color indexed="64"/>
      </left>
      <right/>
      <top style="thin">
        <color indexed="64"/>
      </top>
      <bottom style="medium">
        <color indexed="64"/>
      </bottom>
      <diagonal/>
    </border>
    <border>
      <left/>
      <right style="thin">
        <color auto="1"/>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164" fontId="1" fillId="0" borderId="0" applyFont="0" applyFill="0" applyBorder="0" applyAlignment="0" applyProtection="0"/>
  </cellStyleXfs>
  <cellXfs count="985">
    <xf numFmtId="0" fontId="0" fillId="0" borderId="0" xfId="0"/>
    <xf numFmtId="0" fontId="0" fillId="0" borderId="0" xfId="0" applyProtection="1">
      <protection locked="0"/>
    </xf>
    <xf numFmtId="0" fontId="2" fillId="0" borderId="0" xfId="0" applyFont="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2" fillId="4" borderId="4" xfId="0" applyFont="1" applyFill="1" applyBorder="1" applyAlignment="1" applyProtection="1">
      <alignment vertical="top"/>
      <protection locked="0"/>
    </xf>
    <xf numFmtId="0" fontId="2" fillId="4" borderId="4" xfId="0" applyFont="1" applyFill="1" applyBorder="1" applyAlignment="1" applyProtection="1">
      <alignment horizontal="left" vertical="center" wrapText="1"/>
      <protection locked="0"/>
    </xf>
    <xf numFmtId="0" fontId="0" fillId="0" borderId="4" xfId="0" applyBorder="1" applyProtection="1">
      <protection locked="0"/>
    </xf>
    <xf numFmtId="0" fontId="6" fillId="3" borderId="4"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protection locked="0"/>
    </xf>
    <xf numFmtId="0" fontId="0" fillId="0" borderId="4" xfId="0" applyBorder="1" applyAlignment="1" applyProtection="1">
      <protection locked="0"/>
    </xf>
    <xf numFmtId="0" fontId="2" fillId="4" borderId="4" xfId="0" applyFont="1" applyFill="1" applyBorder="1" applyAlignment="1" applyProtection="1">
      <alignment vertical="center"/>
      <protection locked="0"/>
    </xf>
    <xf numFmtId="0" fontId="7" fillId="2" borderId="8"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0" fillId="5" borderId="4" xfId="0" applyFill="1" applyBorder="1" applyAlignment="1" applyProtection="1">
      <alignment horizontal="left" vertical="center" wrapText="1"/>
      <protection locked="0"/>
    </xf>
    <xf numFmtId="0" fontId="0" fillId="6" borderId="4" xfId="0"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7" borderId="4" xfId="0" applyFill="1" applyBorder="1" applyAlignment="1" applyProtection="1">
      <alignment horizontal="left" vertical="center" wrapText="1"/>
      <protection locked="0"/>
    </xf>
    <xf numFmtId="0" fontId="0" fillId="8" borderId="4" xfId="0" applyFill="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2" fillId="9" borderId="4"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0" xfId="0" applyAlignment="1" applyProtection="1">
      <protection locked="0"/>
    </xf>
    <xf numFmtId="0" fontId="0" fillId="0" borderId="6" xfId="0" applyFill="1" applyBorder="1" applyAlignment="1" applyProtection="1">
      <alignment horizontal="center" vertical="center"/>
      <protection locked="0"/>
    </xf>
    <xf numFmtId="0" fontId="9" fillId="0" borderId="10" xfId="0" applyFont="1" applyBorder="1" applyAlignment="1" applyProtection="1">
      <alignment vertical="center"/>
      <protection locked="0"/>
    </xf>
    <xf numFmtId="0" fontId="9" fillId="0" borderId="11" xfId="0" applyFont="1" applyBorder="1" applyAlignment="1" applyProtection="1">
      <alignment vertical="center"/>
      <protection locked="0"/>
    </xf>
    <xf numFmtId="0" fontId="10" fillId="0" borderId="0" xfId="0" applyFont="1" applyAlignment="1" applyProtection="1">
      <alignment wrapText="1"/>
      <protection locked="0"/>
    </xf>
    <xf numFmtId="0" fontId="11" fillId="10" borderId="0" xfId="0" applyFont="1" applyFill="1" applyBorder="1" applyAlignment="1" applyProtection="1">
      <alignment vertical="center"/>
      <protection locked="0"/>
    </xf>
    <xf numFmtId="0" fontId="11" fillId="10" borderId="17" xfId="0" applyFont="1" applyFill="1" applyBorder="1" applyAlignment="1" applyProtection="1">
      <alignment vertical="center"/>
      <protection locked="0"/>
    </xf>
    <xf numFmtId="0" fontId="12" fillId="3" borderId="0" xfId="0" applyFont="1" applyFill="1" applyBorder="1" applyAlignment="1" applyProtection="1">
      <alignment vertical="center"/>
      <protection locked="0"/>
    </xf>
    <xf numFmtId="43" fontId="15" fillId="10" borderId="34" xfId="1" applyFont="1" applyFill="1" applyBorder="1" applyAlignment="1" applyProtection="1">
      <alignment vertical="center" wrapText="1"/>
      <protection locked="0"/>
    </xf>
    <xf numFmtId="0" fontId="10" fillId="0" borderId="0" xfId="0" applyFont="1" applyFill="1" applyProtection="1">
      <protection locked="0"/>
    </xf>
    <xf numFmtId="0" fontId="16" fillId="0" borderId="35" xfId="0" applyFont="1" applyFill="1" applyBorder="1" applyAlignment="1" applyProtection="1">
      <alignment vertical="center" wrapText="1"/>
    </xf>
    <xf numFmtId="0" fontId="10" fillId="0" borderId="0" xfId="0" applyFont="1" applyProtection="1">
      <protection locked="0"/>
    </xf>
    <xf numFmtId="0" fontId="3" fillId="0" borderId="0" xfId="0" applyFont="1" applyBorder="1" applyProtection="1">
      <protection locked="0"/>
    </xf>
    <xf numFmtId="0" fontId="15" fillId="0" borderId="0" xfId="0" applyFont="1" applyBorder="1" applyAlignment="1" applyProtection="1">
      <alignment horizontal="left"/>
      <protection locked="0"/>
    </xf>
    <xf numFmtId="0" fontId="3" fillId="0" borderId="0" xfId="0" applyFont="1" applyBorder="1" applyAlignment="1" applyProtection="1">
      <protection locked="0"/>
    </xf>
    <xf numFmtId="0" fontId="3" fillId="0" borderId="0" xfId="0" applyFont="1" applyBorder="1" applyAlignment="1" applyProtection="1">
      <alignment horizontal="left" vertical="center"/>
      <protection locked="0"/>
    </xf>
    <xf numFmtId="0" fontId="0" fillId="3" borderId="0" xfId="0" applyFont="1" applyFill="1" applyBorder="1" applyProtection="1">
      <protection locked="0"/>
    </xf>
    <xf numFmtId="0" fontId="10" fillId="3" borderId="0" xfId="0" applyFont="1" applyFill="1" applyAlignment="1" applyProtection="1">
      <protection locked="0"/>
    </xf>
    <xf numFmtId="0" fontId="10" fillId="3" borderId="0" xfId="0" applyFont="1" applyFill="1" applyProtection="1">
      <protection locked="0"/>
    </xf>
    <xf numFmtId="0" fontId="10" fillId="3" borderId="0" xfId="0" applyFont="1" applyFill="1" applyAlignment="1" applyProtection="1">
      <alignment horizontal="left" vertical="center"/>
      <protection locked="0"/>
    </xf>
    <xf numFmtId="0" fontId="10" fillId="0" borderId="0" xfId="0" applyFont="1" applyAlignment="1" applyProtection="1">
      <protection locked="0"/>
    </xf>
    <xf numFmtId="0" fontId="10" fillId="0" borderId="0" xfId="0" applyFont="1" applyAlignment="1" applyProtection="1">
      <alignment horizontal="left" vertical="center"/>
      <protection locked="0"/>
    </xf>
    <xf numFmtId="0" fontId="0" fillId="0" borderId="0" xfId="0" applyFont="1" applyBorder="1" applyProtection="1">
      <protection locked="0"/>
    </xf>
    <xf numFmtId="0" fontId="20" fillId="0" borderId="0" xfId="0" applyFont="1" applyBorder="1" applyAlignment="1" applyProtection="1">
      <alignment horizontal="left"/>
      <protection locked="0"/>
    </xf>
    <xf numFmtId="0" fontId="0" fillId="0" borderId="0" xfId="0" applyFont="1" applyBorder="1" applyAlignment="1" applyProtection="1">
      <protection locked="0"/>
    </xf>
    <xf numFmtId="0" fontId="0" fillId="0" borderId="0" xfId="0" applyFont="1" applyBorder="1" applyAlignment="1" applyProtection="1">
      <alignment horizontal="left" vertical="center"/>
      <protection locked="0"/>
    </xf>
    <xf numFmtId="0" fontId="0" fillId="3" borderId="0" xfId="0" applyFont="1" applyFill="1" applyProtection="1">
      <protection locked="0"/>
    </xf>
    <xf numFmtId="0" fontId="0" fillId="3" borderId="0" xfId="0" applyFont="1" applyFill="1" applyAlignment="1" applyProtection="1">
      <protection locked="0"/>
    </xf>
    <xf numFmtId="0" fontId="0" fillId="3" borderId="0" xfId="0" applyFont="1" applyFill="1" applyAlignment="1" applyProtection="1">
      <alignment horizontal="left" vertical="center"/>
      <protection locked="0"/>
    </xf>
    <xf numFmtId="0" fontId="0" fillId="3" borderId="4" xfId="0" applyFont="1" applyFill="1" applyBorder="1" applyProtection="1">
      <protection locked="0"/>
    </xf>
    <xf numFmtId="0" fontId="0" fillId="3" borderId="7" xfId="0" applyFont="1" applyFill="1" applyBorder="1" applyProtection="1">
      <protection locked="0"/>
    </xf>
    <xf numFmtId="0" fontId="2" fillId="3" borderId="38" xfId="0" applyFont="1" applyFill="1" applyBorder="1" applyProtection="1">
      <protection locked="0"/>
    </xf>
    <xf numFmtId="0" fontId="2" fillId="3" borderId="0" xfId="0" applyFont="1" applyFill="1" applyBorder="1" applyProtection="1">
      <protection locked="0"/>
    </xf>
    <xf numFmtId="0" fontId="22" fillId="3" borderId="41" xfId="0" applyNumberFormat="1" applyFont="1" applyFill="1" applyBorder="1" applyAlignment="1" applyProtection="1">
      <alignment vertical="center" wrapText="1"/>
      <protection locked="0"/>
    </xf>
    <xf numFmtId="0" fontId="22" fillId="11" borderId="41" xfId="0" applyNumberFormat="1" applyFont="1" applyFill="1" applyBorder="1" applyAlignment="1" applyProtection="1">
      <alignment vertical="center"/>
      <protection locked="0"/>
    </xf>
    <xf numFmtId="0" fontId="22" fillId="11" borderId="41" xfId="0" applyNumberFormat="1" applyFont="1" applyFill="1" applyBorder="1" applyAlignment="1" applyProtection="1">
      <alignment horizontal="left" vertical="center" wrapText="1"/>
      <protection locked="0"/>
    </xf>
    <xf numFmtId="43" fontId="20" fillId="3" borderId="41" xfId="1" applyFont="1" applyFill="1" applyBorder="1" applyAlignment="1" applyProtection="1">
      <alignment vertical="center" wrapText="1"/>
      <protection locked="0"/>
    </xf>
    <xf numFmtId="0" fontId="22" fillId="3" borderId="35" xfId="0" applyNumberFormat="1" applyFont="1" applyFill="1" applyBorder="1" applyAlignment="1" applyProtection="1">
      <alignment vertical="center" wrapText="1"/>
      <protection locked="0"/>
    </xf>
    <xf numFmtId="0" fontId="22" fillId="11" borderId="35" xfId="0" applyNumberFormat="1" applyFont="1" applyFill="1" applyBorder="1" applyAlignment="1" applyProtection="1">
      <alignment vertical="center"/>
      <protection locked="0"/>
    </xf>
    <xf numFmtId="0" fontId="22" fillId="11" borderId="35" xfId="0" applyNumberFormat="1" applyFont="1" applyFill="1" applyBorder="1" applyAlignment="1" applyProtection="1">
      <alignment horizontal="left" vertical="center" wrapText="1"/>
      <protection locked="0"/>
    </xf>
    <xf numFmtId="43" fontId="20" fillId="3" borderId="35" xfId="1" applyFont="1" applyFill="1" applyBorder="1" applyAlignment="1" applyProtection="1">
      <alignment vertical="center" wrapText="1"/>
      <protection locked="0"/>
    </xf>
    <xf numFmtId="0" fontId="20" fillId="3" borderId="35" xfId="0" applyFont="1" applyFill="1" applyBorder="1" applyAlignment="1" applyProtection="1">
      <alignment vertical="center" wrapText="1"/>
    </xf>
    <xf numFmtId="0" fontId="22" fillId="3" borderId="35" xfId="0" applyFont="1" applyFill="1" applyBorder="1" applyAlignment="1" applyProtection="1">
      <alignment horizontal="left" vertical="center"/>
      <protection locked="0"/>
    </xf>
    <xf numFmtId="0" fontId="22" fillId="3" borderId="74" xfId="0" applyNumberFormat="1" applyFont="1" applyFill="1" applyBorder="1" applyAlignment="1" applyProtection="1">
      <alignment vertical="center" wrapText="1"/>
      <protection locked="0"/>
    </xf>
    <xf numFmtId="0" fontId="22" fillId="11" borderId="74" xfId="0" applyNumberFormat="1" applyFont="1" applyFill="1" applyBorder="1" applyAlignment="1" applyProtection="1">
      <alignment vertical="center"/>
      <protection locked="0"/>
    </xf>
    <xf numFmtId="0" fontId="22" fillId="3" borderId="74" xfId="0" applyFont="1" applyFill="1" applyBorder="1" applyAlignment="1" applyProtection="1">
      <alignment horizontal="left" vertical="center"/>
      <protection locked="0"/>
    </xf>
    <xf numFmtId="0" fontId="22" fillId="3" borderId="76" xfId="0" applyNumberFormat="1" applyFont="1" applyFill="1" applyBorder="1" applyAlignment="1" applyProtection="1">
      <alignment vertical="center" wrapText="1"/>
      <protection locked="0"/>
    </xf>
    <xf numFmtId="0" fontId="22" fillId="11" borderId="76" xfId="0" applyNumberFormat="1" applyFont="1" applyFill="1" applyBorder="1" applyAlignment="1" applyProtection="1">
      <alignment vertical="center"/>
      <protection locked="0"/>
    </xf>
    <xf numFmtId="0" fontId="22" fillId="11" borderId="76" xfId="0" applyNumberFormat="1" applyFont="1" applyFill="1" applyBorder="1" applyAlignment="1" applyProtection="1">
      <alignment horizontal="left" vertical="center" wrapText="1"/>
      <protection locked="0"/>
    </xf>
    <xf numFmtId="43" fontId="20" fillId="3" borderId="76" xfId="1" applyFont="1" applyFill="1" applyBorder="1" applyAlignment="1" applyProtection="1">
      <alignment vertical="center" wrapText="1"/>
      <protection locked="0"/>
    </xf>
    <xf numFmtId="0" fontId="22" fillId="3" borderId="79" xfId="0" applyNumberFormat="1" applyFont="1" applyFill="1" applyBorder="1" applyAlignment="1" applyProtection="1">
      <alignment vertical="center" wrapText="1"/>
      <protection locked="0"/>
    </xf>
    <xf numFmtId="0" fontId="22" fillId="11" borderId="79" xfId="0" applyNumberFormat="1" applyFont="1" applyFill="1" applyBorder="1" applyAlignment="1" applyProtection="1">
      <alignment vertical="center"/>
      <protection locked="0"/>
    </xf>
    <xf numFmtId="0" fontId="22" fillId="11" borderId="79" xfId="0" applyNumberFormat="1" applyFont="1" applyFill="1" applyBorder="1" applyAlignment="1" applyProtection="1">
      <alignment horizontal="left" vertical="center" wrapText="1"/>
      <protection locked="0"/>
    </xf>
    <xf numFmtId="43" fontId="20" fillId="3" borderId="79" xfId="1" applyFont="1" applyFill="1" applyBorder="1" applyAlignment="1" applyProtection="1">
      <alignment vertical="center" wrapText="1"/>
      <protection locked="0"/>
    </xf>
    <xf numFmtId="0" fontId="16" fillId="0" borderId="79" xfId="0" applyFont="1" applyFill="1" applyBorder="1" applyAlignment="1" applyProtection="1">
      <alignment vertical="center" wrapText="1"/>
    </xf>
    <xf numFmtId="0" fontId="20" fillId="3" borderId="79" xfId="0" applyFont="1" applyFill="1" applyBorder="1" applyAlignment="1" applyProtection="1">
      <alignment vertical="center" wrapText="1"/>
    </xf>
    <xf numFmtId="0" fontId="22" fillId="3" borderId="79" xfId="0" applyFont="1" applyFill="1" applyBorder="1" applyAlignment="1" applyProtection="1">
      <alignment horizontal="left" vertical="center"/>
      <protection locked="0"/>
    </xf>
    <xf numFmtId="0" fontId="22" fillId="3" borderId="81" xfId="0" applyNumberFormat="1" applyFont="1" applyFill="1" applyBorder="1" applyAlignment="1" applyProtection="1">
      <alignment vertical="center" wrapText="1"/>
      <protection locked="0"/>
    </xf>
    <xf numFmtId="0" fontId="22" fillId="11" borderId="81" xfId="0" applyNumberFormat="1" applyFont="1" applyFill="1" applyBorder="1" applyAlignment="1" applyProtection="1">
      <alignment vertical="center"/>
      <protection locked="0"/>
    </xf>
    <xf numFmtId="0" fontId="22" fillId="3" borderId="81" xfId="0" applyFont="1" applyFill="1" applyBorder="1" applyAlignment="1" applyProtection="1">
      <alignment horizontal="left" vertical="center"/>
      <protection locked="0"/>
    </xf>
    <xf numFmtId="0" fontId="22" fillId="3" borderId="85" xfId="0" applyNumberFormat="1" applyFont="1" applyFill="1" applyBorder="1" applyAlignment="1" applyProtection="1">
      <alignment vertical="center" wrapText="1"/>
      <protection locked="0"/>
    </xf>
    <xf numFmtId="0" fontId="22" fillId="11" borderId="85" xfId="0" applyNumberFormat="1" applyFont="1" applyFill="1" applyBorder="1" applyAlignment="1" applyProtection="1">
      <alignment vertical="center"/>
      <protection locked="0"/>
    </xf>
    <xf numFmtId="0" fontId="22" fillId="11" borderId="85" xfId="0" applyNumberFormat="1" applyFont="1" applyFill="1" applyBorder="1" applyAlignment="1" applyProtection="1">
      <alignment horizontal="left" vertical="center" wrapText="1"/>
      <protection locked="0"/>
    </xf>
    <xf numFmtId="43" fontId="20" fillId="3" borderId="85" xfId="1" applyFont="1" applyFill="1" applyBorder="1" applyAlignment="1" applyProtection="1">
      <alignment vertical="center" wrapText="1"/>
      <protection locked="0"/>
    </xf>
    <xf numFmtId="0" fontId="22" fillId="3" borderId="87" xfId="0" applyNumberFormat="1" applyFont="1" applyFill="1" applyBorder="1" applyAlignment="1" applyProtection="1">
      <alignment vertical="center" wrapText="1"/>
      <protection locked="0"/>
    </xf>
    <xf numFmtId="0" fontId="22" fillId="11" borderId="87" xfId="0" applyNumberFormat="1" applyFont="1" applyFill="1" applyBorder="1" applyAlignment="1" applyProtection="1">
      <alignment vertical="center"/>
      <protection locked="0"/>
    </xf>
    <xf numFmtId="0" fontId="22" fillId="11" borderId="87" xfId="0" applyNumberFormat="1" applyFont="1" applyFill="1" applyBorder="1" applyAlignment="1" applyProtection="1">
      <alignment horizontal="left" vertical="center" wrapText="1"/>
      <protection locked="0"/>
    </xf>
    <xf numFmtId="43" fontId="20" fillId="3" borderId="87" xfId="1" applyFont="1" applyFill="1" applyBorder="1" applyAlignment="1" applyProtection="1">
      <alignment vertical="center" wrapText="1"/>
      <protection locked="0"/>
    </xf>
    <xf numFmtId="0" fontId="16" fillId="0" borderId="87" xfId="0" applyFont="1" applyFill="1" applyBorder="1" applyAlignment="1" applyProtection="1">
      <alignment vertical="center" wrapText="1"/>
    </xf>
    <xf numFmtId="0" fontId="20" fillId="3" borderId="87" xfId="0" applyFont="1" applyFill="1" applyBorder="1" applyAlignment="1" applyProtection="1">
      <alignment vertical="center" wrapText="1"/>
    </xf>
    <xf numFmtId="0" fontId="22" fillId="3" borderId="87" xfId="0" applyFont="1" applyFill="1" applyBorder="1" applyAlignment="1" applyProtection="1">
      <alignment horizontal="left" vertical="center"/>
      <protection locked="0"/>
    </xf>
    <xf numFmtId="0" fontId="22" fillId="3" borderId="89" xfId="0" applyNumberFormat="1" applyFont="1" applyFill="1" applyBorder="1" applyAlignment="1" applyProtection="1">
      <alignment vertical="center" wrapText="1"/>
      <protection locked="0"/>
    </xf>
    <xf numFmtId="0" fontId="22" fillId="11" borderId="89" xfId="0" applyNumberFormat="1" applyFont="1" applyFill="1" applyBorder="1" applyAlignment="1" applyProtection="1">
      <alignment vertical="center"/>
      <protection locked="0"/>
    </xf>
    <xf numFmtId="0" fontId="22" fillId="3" borderId="89" xfId="0" applyFont="1" applyFill="1" applyBorder="1" applyAlignment="1" applyProtection="1">
      <alignment horizontal="left" vertical="center"/>
      <protection locked="0"/>
    </xf>
    <xf numFmtId="0" fontId="22" fillId="3" borderId="93" xfId="0" applyNumberFormat="1" applyFont="1" applyFill="1" applyBorder="1" applyAlignment="1" applyProtection="1">
      <alignment vertical="center" wrapText="1"/>
      <protection locked="0"/>
    </xf>
    <xf numFmtId="0" fontId="22" fillId="11" borderId="93" xfId="0" applyNumberFormat="1" applyFont="1" applyFill="1" applyBorder="1" applyAlignment="1" applyProtection="1">
      <alignment vertical="center"/>
      <protection locked="0"/>
    </xf>
    <xf numFmtId="0" fontId="22" fillId="11" borderId="93" xfId="0" applyNumberFormat="1" applyFont="1" applyFill="1" applyBorder="1" applyAlignment="1" applyProtection="1">
      <alignment horizontal="left" vertical="center" wrapText="1"/>
      <protection locked="0"/>
    </xf>
    <xf numFmtId="43" fontId="20" fillId="3" borderId="93" xfId="1" applyFont="1" applyFill="1" applyBorder="1" applyAlignment="1" applyProtection="1">
      <alignment vertical="center" wrapText="1"/>
      <protection locked="0"/>
    </xf>
    <xf numFmtId="0" fontId="22" fillId="3" borderId="96" xfId="0" applyNumberFormat="1" applyFont="1" applyFill="1" applyBorder="1" applyAlignment="1" applyProtection="1">
      <alignment vertical="center" wrapText="1"/>
      <protection locked="0"/>
    </xf>
    <xf numFmtId="0" fontId="22" fillId="11" borderId="96" xfId="0" applyNumberFormat="1" applyFont="1" applyFill="1" applyBorder="1" applyAlignment="1" applyProtection="1">
      <alignment vertical="center"/>
      <protection locked="0"/>
    </xf>
    <xf numFmtId="0" fontId="22" fillId="11" borderId="96" xfId="0" applyNumberFormat="1" applyFont="1" applyFill="1" applyBorder="1" applyAlignment="1" applyProtection="1">
      <alignment horizontal="left" vertical="center" wrapText="1"/>
      <protection locked="0"/>
    </xf>
    <xf numFmtId="43" fontId="20" fillId="3" borderId="96" xfId="1" applyFont="1" applyFill="1" applyBorder="1" applyAlignment="1" applyProtection="1">
      <alignment vertical="center" wrapText="1"/>
      <protection locked="0"/>
    </xf>
    <xf numFmtId="0" fontId="16" fillId="0" borderId="96" xfId="0" applyFont="1" applyFill="1" applyBorder="1" applyAlignment="1" applyProtection="1">
      <alignment vertical="center" wrapText="1"/>
    </xf>
    <xf numFmtId="0" fontId="22" fillId="11" borderId="96" xfId="0" applyNumberFormat="1" applyFont="1" applyFill="1" applyBorder="1" applyAlignment="1" applyProtection="1">
      <alignment horizontal="left" vertical="center" wrapText="1"/>
      <protection locked="0"/>
    </xf>
    <xf numFmtId="0" fontId="20" fillId="3" borderId="96" xfId="0" applyFont="1" applyFill="1" applyBorder="1" applyAlignment="1" applyProtection="1">
      <alignment vertical="center" wrapText="1"/>
    </xf>
    <xf numFmtId="0" fontId="22" fillId="3" borderId="96" xfId="0" applyFont="1" applyFill="1" applyBorder="1" applyAlignment="1" applyProtection="1">
      <alignment horizontal="left" vertical="center"/>
      <protection locked="0"/>
    </xf>
    <xf numFmtId="0" fontId="22" fillId="3" borderId="98" xfId="0" applyNumberFormat="1" applyFont="1" applyFill="1" applyBorder="1" applyAlignment="1" applyProtection="1">
      <alignment vertical="center" wrapText="1"/>
      <protection locked="0"/>
    </xf>
    <xf numFmtId="0" fontId="22" fillId="11" borderId="98" xfId="0" applyNumberFormat="1" applyFont="1" applyFill="1" applyBorder="1" applyAlignment="1" applyProtection="1">
      <alignment vertical="center"/>
      <protection locked="0"/>
    </xf>
    <xf numFmtId="0" fontId="22" fillId="3" borderId="98" xfId="0" applyFont="1" applyFill="1" applyBorder="1" applyAlignment="1" applyProtection="1">
      <alignment horizontal="left" vertical="center"/>
      <protection locked="0"/>
    </xf>
    <xf numFmtId="0" fontId="22" fillId="3" borderId="100" xfId="0" applyNumberFormat="1" applyFont="1" applyFill="1" applyBorder="1" applyAlignment="1" applyProtection="1">
      <alignment vertical="center" wrapText="1"/>
      <protection locked="0"/>
    </xf>
    <xf numFmtId="0" fontId="22" fillId="11" borderId="100" xfId="0" applyNumberFormat="1" applyFont="1" applyFill="1" applyBorder="1" applyAlignment="1" applyProtection="1">
      <alignment vertical="center"/>
      <protection locked="0"/>
    </xf>
    <xf numFmtId="0" fontId="22" fillId="11" borderId="100" xfId="0" applyNumberFormat="1" applyFont="1" applyFill="1" applyBorder="1" applyAlignment="1" applyProtection="1">
      <alignment horizontal="left" vertical="center" wrapText="1"/>
      <protection locked="0"/>
    </xf>
    <xf numFmtId="43" fontId="20" fillId="3" borderId="100" xfId="1" applyFont="1" applyFill="1" applyBorder="1" applyAlignment="1" applyProtection="1">
      <alignment vertical="center" wrapText="1"/>
      <protection locked="0"/>
    </xf>
    <xf numFmtId="0" fontId="22" fillId="3" borderId="103" xfId="0" applyNumberFormat="1" applyFont="1" applyFill="1" applyBorder="1" applyAlignment="1" applyProtection="1">
      <alignment vertical="center" wrapText="1"/>
      <protection locked="0"/>
    </xf>
    <xf numFmtId="0" fontId="22" fillId="11" borderId="103" xfId="0" applyNumberFormat="1" applyFont="1" applyFill="1" applyBorder="1" applyAlignment="1" applyProtection="1">
      <alignment vertical="center"/>
      <protection locked="0"/>
    </xf>
    <xf numFmtId="0" fontId="22" fillId="11" borderId="103" xfId="0" applyNumberFormat="1" applyFont="1" applyFill="1" applyBorder="1" applyAlignment="1" applyProtection="1">
      <alignment horizontal="left" vertical="center" wrapText="1"/>
      <protection locked="0"/>
    </xf>
    <xf numFmtId="43" fontId="20" fillId="3" borderId="103" xfId="1" applyFont="1" applyFill="1" applyBorder="1" applyAlignment="1" applyProtection="1">
      <alignment vertical="center" wrapText="1"/>
      <protection locked="0"/>
    </xf>
    <xf numFmtId="0" fontId="16" fillId="0" borderId="103" xfId="0" applyFont="1" applyFill="1" applyBorder="1" applyAlignment="1" applyProtection="1">
      <alignment vertical="center" wrapText="1"/>
    </xf>
    <xf numFmtId="0" fontId="20" fillId="3" borderId="103" xfId="0" applyFont="1" applyFill="1" applyBorder="1" applyAlignment="1" applyProtection="1">
      <alignment vertical="center" wrapText="1"/>
    </xf>
    <xf numFmtId="0" fontId="22" fillId="3" borderId="103" xfId="0" applyFont="1" applyFill="1" applyBorder="1" applyAlignment="1" applyProtection="1">
      <alignment horizontal="left" vertical="center"/>
      <protection locked="0"/>
    </xf>
    <xf numFmtId="0" fontId="22" fillId="3" borderId="105" xfId="0" applyNumberFormat="1" applyFont="1" applyFill="1" applyBorder="1" applyAlignment="1" applyProtection="1">
      <alignment vertical="center" wrapText="1"/>
      <protection locked="0"/>
    </xf>
    <xf numFmtId="0" fontId="22" fillId="11" borderId="105" xfId="0" applyNumberFormat="1" applyFont="1" applyFill="1" applyBorder="1" applyAlignment="1" applyProtection="1">
      <alignment vertical="center"/>
      <protection locked="0"/>
    </xf>
    <xf numFmtId="0" fontId="22" fillId="3" borderId="105" xfId="0" applyFont="1" applyFill="1" applyBorder="1" applyAlignment="1" applyProtection="1">
      <alignment horizontal="left" vertical="center"/>
      <protection locked="0"/>
    </xf>
    <xf numFmtId="0" fontId="22" fillId="3" borderId="109" xfId="0" applyNumberFormat="1" applyFont="1" applyFill="1" applyBorder="1" applyAlignment="1" applyProtection="1">
      <alignment vertical="center" wrapText="1"/>
      <protection locked="0"/>
    </xf>
    <xf numFmtId="0" fontId="22" fillId="11" borderId="109" xfId="0" applyNumberFormat="1" applyFont="1" applyFill="1" applyBorder="1" applyAlignment="1" applyProtection="1">
      <alignment vertical="center"/>
      <protection locked="0"/>
    </xf>
    <xf numFmtId="0" fontId="22" fillId="11" borderId="109" xfId="0" applyNumberFormat="1" applyFont="1" applyFill="1" applyBorder="1" applyAlignment="1" applyProtection="1">
      <alignment horizontal="left" vertical="center" wrapText="1"/>
      <protection locked="0"/>
    </xf>
    <xf numFmtId="43" fontId="20" fillId="3" borderId="109" xfId="1" applyFont="1" applyFill="1" applyBorder="1" applyAlignment="1" applyProtection="1">
      <alignment vertical="center" wrapText="1"/>
      <protection locked="0"/>
    </xf>
    <xf numFmtId="0" fontId="22" fillId="3" borderId="112" xfId="0" applyNumberFormat="1" applyFont="1" applyFill="1" applyBorder="1" applyAlignment="1" applyProtection="1">
      <alignment vertical="center" wrapText="1"/>
      <protection locked="0"/>
    </xf>
    <xf numFmtId="0" fontId="22" fillId="11" borderId="112" xfId="0" applyNumberFormat="1" applyFont="1" applyFill="1" applyBorder="1" applyAlignment="1" applyProtection="1">
      <alignment vertical="center"/>
      <protection locked="0"/>
    </xf>
    <xf numFmtId="0" fontId="22" fillId="11" borderId="112" xfId="0" applyNumberFormat="1" applyFont="1" applyFill="1" applyBorder="1" applyAlignment="1" applyProtection="1">
      <alignment horizontal="left" vertical="center" wrapText="1"/>
      <protection locked="0"/>
    </xf>
    <xf numFmtId="43" fontId="20" fillId="3" borderId="112" xfId="1" applyFont="1" applyFill="1" applyBorder="1" applyAlignment="1" applyProtection="1">
      <alignment vertical="center" wrapText="1"/>
      <protection locked="0"/>
    </xf>
    <xf numFmtId="0" fontId="16" fillId="0" borderId="112" xfId="0" applyFont="1" applyFill="1" applyBorder="1" applyAlignment="1" applyProtection="1">
      <alignment vertical="center" wrapText="1"/>
    </xf>
    <xf numFmtId="0" fontId="20" fillId="3" borderId="112" xfId="0" applyFont="1" applyFill="1" applyBorder="1" applyAlignment="1" applyProtection="1">
      <alignment vertical="center" wrapText="1"/>
    </xf>
    <xf numFmtId="0" fontId="22" fillId="3" borderId="112" xfId="0" applyFont="1" applyFill="1" applyBorder="1" applyAlignment="1" applyProtection="1">
      <alignment horizontal="left" vertical="center"/>
      <protection locked="0"/>
    </xf>
    <xf numFmtId="0" fontId="22" fillId="3" borderId="114" xfId="0" applyNumberFormat="1" applyFont="1" applyFill="1" applyBorder="1" applyAlignment="1" applyProtection="1">
      <alignment vertical="center" wrapText="1"/>
      <protection locked="0"/>
    </xf>
    <xf numFmtId="0" fontId="22" fillId="11" borderId="114" xfId="0" applyNumberFormat="1" applyFont="1" applyFill="1" applyBorder="1" applyAlignment="1" applyProtection="1">
      <alignment vertical="center"/>
      <protection locked="0"/>
    </xf>
    <xf numFmtId="0" fontId="22" fillId="3" borderId="114" xfId="0" applyFont="1" applyFill="1" applyBorder="1" applyAlignment="1" applyProtection="1">
      <alignment horizontal="left" vertical="center"/>
      <protection locked="0"/>
    </xf>
    <xf numFmtId="0" fontId="22" fillId="3" borderId="118" xfId="0" applyNumberFormat="1" applyFont="1" applyFill="1" applyBorder="1" applyAlignment="1" applyProtection="1">
      <alignment vertical="center" wrapText="1"/>
      <protection locked="0"/>
    </xf>
    <xf numFmtId="0" fontId="22" fillId="11" borderId="118" xfId="0" applyNumberFormat="1" applyFont="1" applyFill="1" applyBorder="1" applyAlignment="1" applyProtection="1">
      <alignment vertical="center"/>
      <protection locked="0"/>
    </xf>
    <xf numFmtId="0" fontId="22" fillId="11" borderId="118" xfId="0" applyNumberFormat="1" applyFont="1" applyFill="1" applyBorder="1" applyAlignment="1" applyProtection="1">
      <alignment horizontal="left" vertical="center" wrapText="1"/>
      <protection locked="0"/>
    </xf>
    <xf numFmtId="43" fontId="20" fillId="3" borderId="118" xfId="1" applyFont="1" applyFill="1" applyBorder="1" applyAlignment="1" applyProtection="1">
      <alignment vertical="center" wrapText="1"/>
      <protection locked="0"/>
    </xf>
    <xf numFmtId="0" fontId="22" fillId="3" borderId="121" xfId="0" applyNumberFormat="1" applyFont="1" applyFill="1" applyBorder="1" applyAlignment="1" applyProtection="1">
      <alignment vertical="center" wrapText="1"/>
      <protection locked="0"/>
    </xf>
    <xf numFmtId="0" fontId="22" fillId="11" borderId="121" xfId="0" applyNumberFormat="1" applyFont="1" applyFill="1" applyBorder="1" applyAlignment="1" applyProtection="1">
      <alignment vertical="center"/>
      <protection locked="0"/>
    </xf>
    <xf numFmtId="0" fontId="22" fillId="11" borderId="121" xfId="0" applyNumberFormat="1" applyFont="1" applyFill="1" applyBorder="1" applyAlignment="1" applyProtection="1">
      <alignment horizontal="left" vertical="center" wrapText="1"/>
      <protection locked="0"/>
    </xf>
    <xf numFmtId="43" fontId="20" fillId="3" borderId="121" xfId="1" applyFont="1" applyFill="1" applyBorder="1" applyAlignment="1" applyProtection="1">
      <alignment vertical="center" wrapText="1"/>
      <protection locked="0"/>
    </xf>
    <xf numFmtId="0" fontId="16" fillId="0" borderId="121" xfId="0" applyFont="1" applyFill="1" applyBorder="1" applyAlignment="1" applyProtection="1">
      <alignment vertical="center" wrapText="1"/>
    </xf>
    <xf numFmtId="0" fontId="20" fillId="3" borderId="121" xfId="0" applyFont="1" applyFill="1" applyBorder="1" applyAlignment="1" applyProtection="1">
      <alignment vertical="center" wrapText="1"/>
    </xf>
    <xf numFmtId="0" fontId="22" fillId="3" borderId="121" xfId="0" applyFont="1" applyFill="1" applyBorder="1" applyAlignment="1" applyProtection="1">
      <alignment horizontal="left" vertical="center"/>
      <protection locked="0"/>
    </xf>
    <xf numFmtId="0" fontId="22" fillId="3" borderId="123" xfId="0" applyNumberFormat="1" applyFont="1" applyFill="1" applyBorder="1" applyAlignment="1" applyProtection="1">
      <alignment vertical="center" wrapText="1"/>
      <protection locked="0"/>
    </xf>
    <xf numFmtId="0" fontId="22" fillId="11" borderId="123" xfId="0" applyNumberFormat="1" applyFont="1" applyFill="1" applyBorder="1" applyAlignment="1" applyProtection="1">
      <alignment vertical="center"/>
      <protection locked="0"/>
    </xf>
    <xf numFmtId="0" fontId="22" fillId="3" borderId="123" xfId="0" applyFont="1" applyFill="1" applyBorder="1" applyAlignment="1" applyProtection="1">
      <alignment horizontal="left" vertical="center"/>
      <protection locked="0"/>
    </xf>
    <xf numFmtId="0" fontId="22" fillId="3" borderId="127" xfId="0" applyNumberFormat="1" applyFont="1" applyFill="1" applyBorder="1" applyAlignment="1" applyProtection="1">
      <alignment vertical="center" wrapText="1"/>
      <protection locked="0"/>
    </xf>
    <xf numFmtId="0" fontId="22" fillId="11" borderId="127" xfId="0" applyNumberFormat="1" applyFont="1" applyFill="1" applyBorder="1" applyAlignment="1" applyProtection="1">
      <alignment vertical="center"/>
      <protection locked="0"/>
    </xf>
    <xf numFmtId="0" fontId="22" fillId="11" borderId="127" xfId="0" applyNumberFormat="1" applyFont="1" applyFill="1" applyBorder="1" applyAlignment="1" applyProtection="1">
      <alignment horizontal="left" vertical="center" wrapText="1"/>
      <protection locked="0"/>
    </xf>
    <xf numFmtId="43" fontId="20" fillId="3" borderId="127" xfId="1" applyFont="1" applyFill="1" applyBorder="1" applyAlignment="1" applyProtection="1">
      <alignment vertical="center" wrapText="1"/>
      <protection locked="0"/>
    </xf>
    <xf numFmtId="0" fontId="22" fillId="3" borderId="130" xfId="0" applyNumberFormat="1" applyFont="1" applyFill="1" applyBorder="1" applyAlignment="1" applyProtection="1">
      <alignment vertical="center" wrapText="1"/>
      <protection locked="0"/>
    </xf>
    <xf numFmtId="0" fontId="22" fillId="11" borderId="130" xfId="0" applyNumberFormat="1" applyFont="1" applyFill="1" applyBorder="1" applyAlignment="1" applyProtection="1">
      <alignment vertical="center"/>
      <protection locked="0"/>
    </xf>
    <xf numFmtId="43" fontId="20" fillId="3" borderId="130" xfId="1" applyFont="1" applyFill="1" applyBorder="1" applyAlignment="1" applyProtection="1">
      <alignment vertical="center" wrapText="1"/>
      <protection locked="0"/>
    </xf>
    <xf numFmtId="0" fontId="20" fillId="3" borderId="130" xfId="0" applyFont="1" applyFill="1" applyBorder="1" applyAlignment="1" applyProtection="1">
      <alignment vertical="center" wrapText="1"/>
    </xf>
    <xf numFmtId="0" fontId="22" fillId="3" borderId="130" xfId="0" applyFont="1" applyFill="1" applyBorder="1" applyAlignment="1" applyProtection="1">
      <alignment horizontal="left" vertical="center"/>
      <protection locked="0"/>
    </xf>
    <xf numFmtId="0" fontId="22" fillId="3" borderId="132" xfId="0" applyNumberFormat="1" applyFont="1" applyFill="1" applyBorder="1" applyAlignment="1" applyProtection="1">
      <alignment vertical="center" wrapText="1"/>
      <protection locked="0"/>
    </xf>
    <xf numFmtId="0" fontId="22" fillId="11" borderId="132" xfId="0" applyNumberFormat="1" applyFont="1" applyFill="1" applyBorder="1" applyAlignment="1" applyProtection="1">
      <alignment vertical="center"/>
      <protection locked="0"/>
    </xf>
    <xf numFmtId="0" fontId="22" fillId="3" borderId="132" xfId="0" applyFont="1" applyFill="1" applyBorder="1" applyAlignment="1" applyProtection="1">
      <alignment horizontal="left" vertical="center"/>
      <protection locked="0"/>
    </xf>
    <xf numFmtId="0" fontId="22" fillId="3" borderId="94" xfId="0" applyNumberFormat="1" applyFont="1" applyFill="1" applyBorder="1" applyAlignment="1" applyProtection="1">
      <alignment vertical="center" wrapText="1"/>
      <protection locked="0"/>
    </xf>
    <xf numFmtId="0" fontId="22" fillId="3" borderId="94" xfId="0" applyNumberFormat="1" applyFont="1" applyFill="1" applyBorder="1" applyAlignment="1" applyProtection="1">
      <alignment horizontal="left" vertical="center" wrapText="1"/>
      <protection locked="0"/>
    </xf>
    <xf numFmtId="43" fontId="20" fillId="3" borderId="94" xfId="1" applyFont="1" applyFill="1" applyBorder="1" applyAlignment="1" applyProtection="1">
      <alignment vertical="center" wrapText="1"/>
      <protection locked="0"/>
    </xf>
    <xf numFmtId="0" fontId="26" fillId="0" borderId="10" xfId="0" applyFont="1" applyBorder="1" applyAlignment="1" applyProtection="1">
      <alignment vertical="center"/>
      <protection locked="0"/>
    </xf>
    <xf numFmtId="0" fontId="15" fillId="10" borderId="0" xfId="0" applyFont="1" applyFill="1" applyBorder="1" applyAlignment="1" applyProtection="1">
      <alignment vertical="center"/>
      <protection locked="0"/>
    </xf>
    <xf numFmtId="0" fontId="20" fillId="3" borderId="0" xfId="0" applyFont="1" applyFill="1" applyBorder="1" applyAlignment="1" applyProtection="1">
      <alignment vertical="center"/>
      <protection locked="0"/>
    </xf>
    <xf numFmtId="0" fontId="14" fillId="10" borderId="0" xfId="0" applyFont="1" applyFill="1" applyBorder="1" applyAlignment="1" applyProtection="1">
      <alignment vertical="center"/>
      <protection locked="0"/>
    </xf>
    <xf numFmtId="0" fontId="30" fillId="0" borderId="9" xfId="0" applyFont="1" applyBorder="1" applyAlignment="1" applyProtection="1">
      <alignment horizontal="left"/>
      <protection locked="0"/>
    </xf>
    <xf numFmtId="43" fontId="32" fillId="10" borderId="34" xfId="1" applyFont="1" applyFill="1" applyBorder="1" applyAlignment="1" applyProtection="1">
      <alignment vertical="center" wrapText="1"/>
      <protection locked="0"/>
    </xf>
    <xf numFmtId="0" fontId="3" fillId="0" borderId="0" xfId="0" applyFont="1" applyFill="1" applyBorder="1" applyProtection="1">
      <protection locked="0"/>
    </xf>
    <xf numFmtId="0" fontId="15" fillId="0" borderId="0" xfId="0" applyFont="1" applyFill="1" applyBorder="1" applyAlignment="1" applyProtection="1">
      <alignment horizontal="left"/>
      <protection locked="0"/>
    </xf>
    <xf numFmtId="0" fontId="3" fillId="0" borderId="0" xfId="0" applyFont="1" applyFill="1" applyBorder="1" applyAlignment="1" applyProtection="1">
      <protection locked="0"/>
    </xf>
    <xf numFmtId="0" fontId="3" fillId="0" borderId="0" xfId="0" applyFont="1" applyFill="1" applyBorder="1" applyAlignment="1" applyProtection="1">
      <alignment horizontal="left" vertical="center"/>
      <protection locked="0"/>
    </xf>
    <xf numFmtId="0" fontId="3" fillId="0" borderId="136" xfId="0" applyFont="1" applyBorder="1" applyProtection="1">
      <protection locked="0"/>
    </xf>
    <xf numFmtId="0" fontId="3" fillId="0" borderId="137" xfId="0" applyFont="1" applyBorder="1" applyProtection="1">
      <protection locked="0"/>
    </xf>
    <xf numFmtId="0" fontId="15" fillId="0" borderId="137" xfId="0" applyFont="1" applyBorder="1" applyAlignment="1" applyProtection="1">
      <alignment horizontal="left"/>
      <protection locked="0"/>
    </xf>
    <xf numFmtId="0" fontId="3" fillId="0" borderId="137" xfId="0" applyFont="1" applyBorder="1" applyAlignment="1" applyProtection="1">
      <protection locked="0"/>
    </xf>
    <xf numFmtId="0" fontId="3" fillId="0" borderId="137" xfId="0" applyFont="1" applyBorder="1" applyAlignment="1" applyProtection="1">
      <alignment horizontal="left" vertical="center"/>
      <protection locked="0"/>
    </xf>
    <xf numFmtId="0" fontId="3" fillId="0" borderId="138" xfId="0" applyFont="1" applyBorder="1" applyAlignment="1" applyProtection="1">
      <protection locked="0"/>
    </xf>
    <xf numFmtId="0" fontId="29" fillId="0" borderId="39" xfId="0" applyFont="1" applyFill="1" applyBorder="1" applyAlignment="1" applyProtection="1">
      <protection locked="0"/>
    </xf>
    <xf numFmtId="0" fontId="29" fillId="0" borderId="40" xfId="0" applyFont="1" applyFill="1" applyBorder="1" applyAlignment="1" applyProtection="1">
      <protection locked="0"/>
    </xf>
    <xf numFmtId="0" fontId="29" fillId="0" borderId="0" xfId="0" applyFont="1" applyFill="1" applyBorder="1" applyAlignment="1" applyProtection="1">
      <protection locked="0"/>
    </xf>
    <xf numFmtId="0" fontId="3" fillId="0" borderId="4" xfId="0" applyFont="1" applyFill="1" applyBorder="1" applyProtection="1">
      <protection locked="0"/>
    </xf>
    <xf numFmtId="0" fontId="3" fillId="0" borderId="7" xfId="0" applyFont="1" applyFill="1" applyBorder="1" applyAlignment="1" applyProtection="1">
      <alignment horizontal="left" vertical="center"/>
      <protection locked="0"/>
    </xf>
    <xf numFmtId="0" fontId="3" fillId="0" borderId="7" xfId="0" applyFont="1" applyFill="1" applyBorder="1" applyProtection="1">
      <protection locked="0"/>
    </xf>
    <xf numFmtId="0" fontId="3" fillId="0" borderId="4" xfId="0" applyFont="1" applyFill="1" applyBorder="1" applyAlignment="1" applyProtection="1">
      <alignment horizontal="left" vertical="center"/>
      <protection locked="0"/>
    </xf>
    <xf numFmtId="0" fontId="3" fillId="0" borderId="6" xfId="0" applyFont="1" applyFill="1" applyBorder="1" applyProtection="1">
      <protection locked="0"/>
    </xf>
    <xf numFmtId="0" fontId="3" fillId="0" borderId="1" xfId="0" applyFont="1" applyFill="1" applyBorder="1" applyProtection="1">
      <protection locked="0"/>
    </xf>
    <xf numFmtId="0" fontId="3" fillId="0" borderId="49" xfId="0" applyFont="1" applyFill="1" applyBorder="1" applyProtection="1">
      <protection locked="0"/>
    </xf>
    <xf numFmtId="0" fontId="3" fillId="0" borderId="50" xfId="0" applyFont="1" applyFill="1" applyBorder="1" applyProtection="1">
      <protection locked="0"/>
    </xf>
    <xf numFmtId="0" fontId="3" fillId="0" borderId="51" xfId="0" applyFont="1" applyFill="1" applyBorder="1" applyProtection="1">
      <protection locked="0"/>
    </xf>
    <xf numFmtId="0" fontId="3" fillId="0" borderId="44" xfId="0" applyFont="1" applyFill="1" applyBorder="1" applyProtection="1">
      <protection locked="0"/>
    </xf>
    <xf numFmtId="0" fontId="29" fillId="0" borderId="38" xfId="0" applyFont="1" applyFill="1" applyBorder="1" applyAlignment="1" applyProtection="1">
      <protection locked="0"/>
    </xf>
    <xf numFmtId="0" fontId="3" fillId="0" borderId="5" xfId="0" applyFont="1" applyFill="1" applyBorder="1" applyProtection="1">
      <protection locked="0"/>
    </xf>
    <xf numFmtId="0" fontId="3" fillId="0" borderId="52" xfId="0" applyFont="1" applyFill="1" applyBorder="1" applyProtection="1">
      <protection locked="0"/>
    </xf>
    <xf numFmtId="0" fontId="3" fillId="0" borderId="53" xfId="0" applyFont="1" applyFill="1" applyBorder="1" applyProtection="1">
      <protection locked="0"/>
    </xf>
    <xf numFmtId="0" fontId="3" fillId="0" borderId="54" xfId="0" applyFont="1" applyFill="1" applyBorder="1" applyProtection="1">
      <protection locked="0"/>
    </xf>
    <xf numFmtId="0" fontId="3" fillId="0" borderId="8" xfId="0" applyFont="1" applyFill="1" applyBorder="1" applyProtection="1">
      <protection locked="0"/>
    </xf>
    <xf numFmtId="0" fontId="3" fillId="0" borderId="42" xfId="0" applyFont="1" applyFill="1" applyBorder="1" applyProtection="1">
      <protection locked="0"/>
    </xf>
    <xf numFmtId="0" fontId="3" fillId="0" borderId="43" xfId="0" applyFont="1" applyFill="1" applyBorder="1" applyProtection="1">
      <protection locked="0"/>
    </xf>
    <xf numFmtId="0" fontId="3" fillId="0" borderId="37" xfId="0" applyFont="1" applyFill="1" applyBorder="1" applyProtection="1">
      <protection locked="0"/>
    </xf>
    <xf numFmtId="0" fontId="3" fillId="0" borderId="47" xfId="0" applyFont="1" applyFill="1" applyBorder="1" applyProtection="1">
      <protection locked="0"/>
    </xf>
    <xf numFmtId="0" fontId="3" fillId="0" borderId="45" xfId="0" applyFont="1" applyFill="1" applyBorder="1" applyProtection="1">
      <protection locked="0"/>
    </xf>
    <xf numFmtId="0" fontId="3" fillId="0" borderId="46" xfId="0" applyFont="1" applyFill="1" applyBorder="1" applyProtection="1">
      <protection locked="0"/>
    </xf>
    <xf numFmtId="0" fontId="3" fillId="0" borderId="60" xfId="0" applyFont="1" applyFill="1" applyBorder="1" applyProtection="1">
      <protection locked="0"/>
    </xf>
    <xf numFmtId="0" fontId="3" fillId="0" borderId="61" xfId="0" applyFont="1" applyFill="1" applyBorder="1" applyProtection="1">
      <protection locked="0"/>
    </xf>
    <xf numFmtId="0" fontId="3" fillId="0" borderId="64" xfId="0" applyFont="1" applyFill="1" applyBorder="1" applyProtection="1">
      <protection locked="0"/>
    </xf>
    <xf numFmtId="0" fontId="3" fillId="0" borderId="65" xfId="0" applyFont="1" applyFill="1" applyBorder="1" applyProtection="1">
      <protection locked="0"/>
    </xf>
    <xf numFmtId="0" fontId="3" fillId="0" borderId="65" xfId="0" applyFont="1" applyFill="1" applyBorder="1" applyAlignment="1" applyProtection="1">
      <alignment horizontal="center"/>
      <protection locked="0"/>
    </xf>
    <xf numFmtId="0" fontId="3" fillId="0" borderId="66" xfId="0" applyFont="1" applyFill="1" applyBorder="1" applyProtection="1">
      <protection locked="0"/>
    </xf>
    <xf numFmtId="0" fontId="3" fillId="0" borderId="67" xfId="0" applyFont="1" applyFill="1" applyBorder="1" applyProtection="1">
      <protection locked="0"/>
    </xf>
    <xf numFmtId="0" fontId="3" fillId="0" borderId="68" xfId="0" applyFont="1" applyFill="1" applyBorder="1" applyProtection="1">
      <protection locked="0"/>
    </xf>
    <xf numFmtId="0" fontId="3" fillId="0" borderId="69" xfId="0" applyFont="1" applyFill="1" applyBorder="1" applyProtection="1">
      <protection locked="0"/>
    </xf>
    <xf numFmtId="0" fontId="3" fillId="0" borderId="48" xfId="0" applyFont="1" applyFill="1" applyBorder="1" applyProtection="1">
      <protection locked="0"/>
    </xf>
    <xf numFmtId="0" fontId="3" fillId="0" borderId="55" xfId="0" applyFont="1" applyFill="1" applyBorder="1" applyProtection="1">
      <protection locked="0"/>
    </xf>
    <xf numFmtId="0" fontId="3" fillId="0" borderId="56" xfId="0" applyFont="1" applyFill="1" applyBorder="1" applyProtection="1">
      <protection locked="0"/>
    </xf>
    <xf numFmtId="0" fontId="3" fillId="0" borderId="0" xfId="0" applyFont="1" applyFill="1" applyBorder="1" applyAlignment="1" applyProtection="1">
      <alignment horizontal="left"/>
      <protection locked="0"/>
    </xf>
    <xf numFmtId="0" fontId="3" fillId="0" borderId="57" xfId="0" applyFont="1" applyFill="1" applyBorder="1" applyProtection="1">
      <protection locked="0"/>
    </xf>
    <xf numFmtId="0" fontId="3" fillId="0" borderId="58" xfId="0" applyFont="1" applyFill="1" applyBorder="1" applyProtection="1">
      <protection locked="0"/>
    </xf>
    <xf numFmtId="0" fontId="3" fillId="0" borderId="59" xfId="0" applyFont="1" applyFill="1" applyBorder="1" applyProtection="1">
      <protection locked="0"/>
    </xf>
    <xf numFmtId="0" fontId="3" fillId="0" borderId="62" xfId="0" applyFont="1" applyFill="1" applyBorder="1" applyProtection="1">
      <protection locked="0"/>
    </xf>
    <xf numFmtId="0" fontId="3" fillId="0" borderId="63" xfId="0" applyFont="1" applyFill="1" applyBorder="1" applyProtection="1">
      <protection locked="0"/>
    </xf>
    <xf numFmtId="0" fontId="3" fillId="0" borderId="4" xfId="0" applyFont="1" applyFill="1" applyBorder="1" applyAlignment="1">
      <alignment vertical="center"/>
    </xf>
    <xf numFmtId="0" fontId="3" fillId="0" borderId="0" xfId="0" applyFont="1" applyFill="1" applyAlignment="1">
      <alignment vertical="center"/>
    </xf>
    <xf numFmtId="0" fontId="29" fillId="0" borderId="2" xfId="0" applyFont="1" applyFill="1" applyBorder="1" applyAlignment="1" applyProtection="1">
      <alignment horizontal="center" wrapText="1"/>
      <protection locked="0"/>
    </xf>
    <xf numFmtId="0" fontId="3" fillId="0" borderId="4" xfId="0" applyFont="1" applyFill="1" applyBorder="1"/>
    <xf numFmtId="0" fontId="3" fillId="0" borderId="4" xfId="0" applyFont="1" applyFill="1" applyBorder="1" applyAlignment="1">
      <alignment horizontal="center"/>
    </xf>
    <xf numFmtId="0" fontId="3" fillId="0" borderId="0" xfId="0" applyFont="1" applyFill="1" applyProtection="1">
      <protection locked="0"/>
    </xf>
    <xf numFmtId="0" fontId="3" fillId="0" borderId="0" xfId="0" applyFont="1" applyFill="1" applyAlignment="1" applyProtection="1">
      <protection locked="0"/>
    </xf>
    <xf numFmtId="0" fontId="3" fillId="0" borderId="0" xfId="0" applyFont="1" applyFill="1" applyAlignment="1" applyProtection="1">
      <alignment horizontal="left" vertical="center"/>
      <protection locked="0"/>
    </xf>
    <xf numFmtId="0" fontId="29" fillId="0" borderId="4" xfId="0" applyFont="1" applyFill="1" applyBorder="1" applyAlignment="1" applyProtection="1">
      <alignment vertical="center"/>
      <protection locked="0"/>
    </xf>
    <xf numFmtId="0" fontId="29" fillId="0" borderId="4" xfId="0" applyFont="1" applyFill="1" applyBorder="1" applyAlignment="1" applyProtection="1">
      <protection locked="0"/>
    </xf>
    <xf numFmtId="0" fontId="3" fillId="0" borderId="4" xfId="0" applyFont="1" applyFill="1" applyBorder="1" applyAlignment="1" applyProtection="1">
      <protection locked="0"/>
    </xf>
    <xf numFmtId="0" fontId="29" fillId="0" borderId="48" xfId="0" applyFont="1" applyFill="1" applyBorder="1" applyProtection="1">
      <protection locked="0"/>
    </xf>
    <xf numFmtId="0" fontId="34" fillId="0" borderId="4" xfId="0" applyFont="1" applyFill="1" applyBorder="1" applyProtection="1">
      <protection locked="0"/>
    </xf>
    <xf numFmtId="0" fontId="3" fillId="0" borderId="4" xfId="0" applyFont="1" applyFill="1" applyBorder="1" applyAlignment="1" applyProtection="1">
      <alignment wrapText="1"/>
      <protection locked="0"/>
    </xf>
    <xf numFmtId="0" fontId="3" fillId="0" borderId="4" xfId="0" applyFont="1" applyFill="1" applyBorder="1" applyAlignment="1" applyProtection="1">
      <alignment horizontal="center" vertical="center" wrapText="1"/>
      <protection locked="0"/>
    </xf>
    <xf numFmtId="0" fontId="3" fillId="0" borderId="0" xfId="0" applyFont="1" applyFill="1" applyBorder="1" applyAlignment="1" applyProtection="1">
      <alignment wrapText="1"/>
      <protection locked="0"/>
    </xf>
    <xf numFmtId="0" fontId="3" fillId="0" borderId="44" xfId="0" applyFont="1" applyFill="1" applyBorder="1" applyAlignment="1" applyProtection="1">
      <alignment wrapText="1"/>
      <protection locked="0"/>
    </xf>
    <xf numFmtId="0" fontId="22" fillId="3" borderId="96" xfId="0" applyNumberFormat="1" applyFont="1" applyFill="1" applyBorder="1" applyAlignment="1" applyProtection="1">
      <alignment horizontal="left" vertical="center" wrapText="1"/>
      <protection locked="0"/>
    </xf>
    <xf numFmtId="0" fontId="0" fillId="0" borderId="4" xfId="0" applyFont="1" applyBorder="1" applyAlignment="1" applyProtection="1">
      <alignment horizontal="left" vertical="center"/>
      <protection locked="0"/>
    </xf>
    <xf numFmtId="0" fontId="0" fillId="0" borderId="4" xfId="0" applyBorder="1" applyAlignment="1" applyProtection="1">
      <alignment horizontal="justify" vertical="center" wrapText="1"/>
      <protection locked="0"/>
    </xf>
    <xf numFmtId="0" fontId="36" fillId="0" borderId="4" xfId="0" applyFont="1" applyBorder="1" applyAlignment="1" applyProtection="1">
      <alignment horizontal="justify" vertical="center" wrapText="1"/>
      <protection locked="0"/>
    </xf>
    <xf numFmtId="0" fontId="0" fillId="0" borderId="4" xfId="0" applyBorder="1" applyAlignment="1" applyProtection="1">
      <alignment vertical="top" wrapText="1"/>
      <protection locked="0"/>
    </xf>
    <xf numFmtId="0" fontId="0" fillId="0" borderId="4" xfId="0" applyBorder="1" applyAlignment="1" applyProtection="1">
      <alignment vertical="center" wrapText="1"/>
      <protection locked="0"/>
    </xf>
    <xf numFmtId="0" fontId="37" fillId="11" borderId="142" xfId="0" applyNumberFormat="1" applyFont="1" applyFill="1" applyBorder="1" applyAlignment="1" applyProtection="1">
      <alignment vertical="center"/>
      <protection locked="0"/>
    </xf>
    <xf numFmtId="0" fontId="37" fillId="11" borderId="35" xfId="0" applyNumberFormat="1" applyFont="1" applyFill="1" applyBorder="1" applyAlignment="1" applyProtection="1">
      <alignment vertical="center"/>
      <protection locked="0"/>
    </xf>
    <xf numFmtId="0" fontId="37" fillId="11" borderId="143" xfId="0" applyNumberFormat="1" applyFont="1" applyFill="1" applyBorder="1" applyAlignment="1" applyProtection="1">
      <alignment vertical="center"/>
      <protection locked="0"/>
    </xf>
    <xf numFmtId="0" fontId="37" fillId="11" borderId="35" xfId="0" applyNumberFormat="1" applyFont="1" applyFill="1" applyBorder="1" applyAlignment="1" applyProtection="1">
      <alignment horizontal="left" vertical="center"/>
      <protection locked="0"/>
    </xf>
    <xf numFmtId="0" fontId="37" fillId="11" borderId="143" xfId="0" applyNumberFormat="1" applyFont="1" applyFill="1" applyBorder="1" applyAlignment="1" applyProtection="1">
      <alignment horizontal="left" vertical="center"/>
      <protection locked="0"/>
    </xf>
    <xf numFmtId="0" fontId="22" fillId="3" borderId="163" xfId="0" applyNumberFormat="1" applyFont="1" applyFill="1" applyBorder="1" applyAlignment="1" applyProtection="1">
      <alignment vertical="center" wrapText="1"/>
      <protection locked="0"/>
    </xf>
    <xf numFmtId="0" fontId="22" fillId="3" borderId="164" xfId="0" applyNumberFormat="1" applyFont="1" applyFill="1" applyBorder="1" applyAlignment="1" applyProtection="1">
      <alignment vertical="center" wrapText="1"/>
      <protection locked="0"/>
    </xf>
    <xf numFmtId="43" fontId="39" fillId="3" borderId="130" xfId="1" applyFont="1" applyFill="1" applyBorder="1" applyAlignment="1" applyProtection="1">
      <alignment vertical="center" wrapText="1"/>
      <protection locked="0"/>
    </xf>
    <xf numFmtId="0" fontId="10" fillId="0" borderId="4" xfId="0" applyFont="1" applyFill="1" applyBorder="1" applyProtection="1">
      <protection locked="0"/>
    </xf>
    <xf numFmtId="0" fontId="10" fillId="0" borderId="4" xfId="0" applyFont="1" applyBorder="1" applyProtection="1">
      <protection locked="0"/>
    </xf>
    <xf numFmtId="0" fontId="3" fillId="0" borderId="4" xfId="0" applyFont="1" applyBorder="1" applyProtection="1">
      <protection locked="0"/>
    </xf>
    <xf numFmtId="0" fontId="10" fillId="0" borderId="7" xfId="0" applyFont="1" applyFill="1" applyBorder="1" applyProtection="1">
      <protection locked="0"/>
    </xf>
    <xf numFmtId="0" fontId="0" fillId="0" borderId="4" xfId="0" applyBorder="1" applyAlignment="1" applyProtection="1">
      <alignment horizontal="center" vertical="center" wrapText="1"/>
      <protection locked="0"/>
    </xf>
    <xf numFmtId="49" fontId="0" fillId="0" borderId="4" xfId="1" applyNumberFormat="1" applyFont="1" applyBorder="1" applyAlignment="1" applyProtection="1">
      <alignment horizontal="justify" vertical="center" wrapText="1"/>
      <protection locked="0"/>
    </xf>
    <xf numFmtId="43" fontId="39" fillId="3" borderId="35" xfId="1" applyFont="1" applyFill="1" applyBorder="1" applyAlignment="1" applyProtection="1">
      <alignment vertical="center" wrapText="1"/>
      <protection locked="0"/>
    </xf>
    <xf numFmtId="43" fontId="39" fillId="3" borderId="130" xfId="1" applyFont="1" applyFill="1" applyBorder="1" applyAlignment="1" applyProtection="1">
      <alignment horizontal="center" vertical="center" wrapText="1"/>
      <protection locked="0"/>
    </xf>
    <xf numFmtId="0" fontId="3" fillId="0" borderId="5" xfId="0" applyFont="1" applyBorder="1" applyProtection="1">
      <protection locked="0"/>
    </xf>
    <xf numFmtId="0" fontId="50" fillId="9" borderId="4" xfId="0" applyFont="1" applyFill="1" applyBorder="1" applyAlignment="1">
      <alignment horizontal="center" vertical="center"/>
    </xf>
    <xf numFmtId="0" fontId="50" fillId="9" borderId="4" xfId="0" applyFont="1" applyFill="1" applyBorder="1" applyAlignment="1">
      <alignment horizontal="center" vertical="center" wrapText="1"/>
    </xf>
    <xf numFmtId="14" fontId="51" fillId="0" borderId="4" xfId="0" applyNumberFormat="1" applyFont="1" applyFill="1" applyBorder="1" applyAlignment="1">
      <alignment horizontal="center" vertical="center"/>
    </xf>
    <xf numFmtId="0" fontId="51" fillId="0" borderId="4" xfId="0" applyNumberFormat="1" applyFont="1" applyBorder="1" applyAlignment="1">
      <alignment horizontal="center" vertical="center"/>
    </xf>
    <xf numFmtId="0" fontId="39" fillId="0" borderId="0" xfId="0" applyFont="1" applyAlignment="1" applyProtection="1">
      <alignment horizontal="left"/>
      <protection locked="0"/>
    </xf>
    <xf numFmtId="0" fontId="16" fillId="0" borderId="96" xfId="0" applyFont="1" applyFill="1" applyBorder="1" applyAlignment="1" applyProtection="1">
      <alignment horizontal="center" vertical="center" wrapText="1"/>
    </xf>
    <xf numFmtId="0" fontId="16" fillId="0" borderId="35" xfId="0" applyFont="1" applyFill="1" applyBorder="1" applyAlignment="1" applyProtection="1">
      <alignment horizontal="center" vertical="center" wrapText="1"/>
    </xf>
    <xf numFmtId="0" fontId="50" fillId="9" borderId="4" xfId="0" applyFont="1" applyFill="1" applyBorder="1" applyAlignment="1">
      <alignment horizontal="center" vertical="center"/>
    </xf>
    <xf numFmtId="0" fontId="22" fillId="3" borderId="93" xfId="0" applyNumberFormat="1" applyFont="1" applyFill="1" applyBorder="1" applyAlignment="1" applyProtection="1">
      <alignment horizontal="left" vertical="center" wrapText="1"/>
      <protection locked="0"/>
    </xf>
    <xf numFmtId="0" fontId="22" fillId="3" borderId="210" xfId="0" applyNumberFormat="1" applyFont="1" applyFill="1" applyBorder="1" applyAlignment="1" applyProtection="1">
      <alignment vertical="center" wrapText="1"/>
      <protection locked="0"/>
    </xf>
    <xf numFmtId="0" fontId="22" fillId="3" borderId="211" xfId="0" applyNumberFormat="1" applyFont="1" applyFill="1" applyBorder="1" applyAlignment="1" applyProtection="1">
      <alignment vertical="center" wrapText="1"/>
      <protection locked="0"/>
    </xf>
    <xf numFmtId="0" fontId="3" fillId="0" borderId="212" xfId="0" applyFont="1" applyBorder="1" applyProtection="1">
      <protection locked="0"/>
    </xf>
    <xf numFmtId="0" fontId="15" fillId="0" borderId="212" xfId="0" applyFont="1" applyBorder="1" applyAlignment="1" applyProtection="1">
      <alignment horizontal="left"/>
      <protection locked="0"/>
    </xf>
    <xf numFmtId="14" fontId="51" fillId="0" borderId="0" xfId="0" applyNumberFormat="1" applyFont="1" applyFill="1" applyBorder="1" applyAlignment="1">
      <alignment horizontal="center" vertical="center"/>
    </xf>
    <xf numFmtId="0" fontId="50" fillId="0" borderId="0" xfId="0" applyFont="1" applyFill="1" applyBorder="1" applyAlignment="1">
      <alignment horizontal="center" vertical="center"/>
    </xf>
    <xf numFmtId="0" fontId="50" fillId="0" borderId="0" xfId="0" applyFont="1" applyFill="1" applyBorder="1" applyAlignment="1">
      <alignment horizontal="center" vertical="center" wrapText="1"/>
    </xf>
    <xf numFmtId="43" fontId="20" fillId="3" borderId="150" xfId="1" applyFont="1" applyFill="1" applyBorder="1" applyAlignment="1" applyProtection="1">
      <alignment vertical="center" wrapText="1"/>
      <protection locked="0"/>
    </xf>
    <xf numFmtId="43" fontId="20" fillId="3" borderId="213" xfId="1" applyFont="1" applyFill="1" applyBorder="1" applyAlignment="1" applyProtection="1">
      <alignment vertical="center" wrapText="1"/>
      <protection locked="0"/>
    </xf>
    <xf numFmtId="0" fontId="16" fillId="0" borderId="130" xfId="0" applyFont="1" applyFill="1" applyBorder="1" applyAlignment="1" applyProtection="1">
      <alignment horizontal="center" vertical="center" wrapText="1"/>
    </xf>
    <xf numFmtId="43" fontId="39" fillId="0" borderId="96" xfId="1" applyFont="1" applyFill="1" applyBorder="1" applyAlignment="1" applyProtection="1">
      <alignment vertical="center" wrapText="1"/>
      <protection locked="0"/>
    </xf>
    <xf numFmtId="43" fontId="39" fillId="0" borderId="35" xfId="1" applyFont="1" applyFill="1" applyBorder="1" applyAlignment="1" applyProtection="1">
      <alignment vertical="center" wrapText="1"/>
      <protection locked="0"/>
    </xf>
    <xf numFmtId="0" fontId="44" fillId="3" borderId="4" xfId="0" applyFont="1" applyFill="1" applyBorder="1" applyAlignment="1" applyProtection="1">
      <alignment horizontal="left" vertical="top" wrapText="1"/>
      <protection locked="0"/>
    </xf>
    <xf numFmtId="0" fontId="40" fillId="3" borderId="4" xfId="0" applyFont="1" applyFill="1" applyBorder="1" applyAlignment="1" applyProtection="1">
      <alignment horizontal="left" vertical="top"/>
      <protection locked="0"/>
    </xf>
    <xf numFmtId="0" fontId="43" fillId="0" borderId="4" xfId="0" applyFont="1" applyFill="1" applyBorder="1" applyAlignment="1" applyProtection="1">
      <alignment horizontal="justify" vertical="top" wrapText="1"/>
      <protection locked="0"/>
    </xf>
    <xf numFmtId="0" fontId="40" fillId="0" borderId="4" xfId="0" applyFont="1" applyFill="1" applyBorder="1" applyAlignment="1" applyProtection="1">
      <alignment horizontal="justify" vertical="top" wrapText="1"/>
      <protection locked="0"/>
    </xf>
    <xf numFmtId="0" fontId="57" fillId="0" borderId="4" xfId="0" applyFont="1" applyFill="1" applyBorder="1" applyAlignment="1" applyProtection="1">
      <alignment horizontal="justify" vertical="top" wrapText="1"/>
      <protection locked="0"/>
    </xf>
    <xf numFmtId="0" fontId="45" fillId="0" borderId="48" xfId="0" applyFont="1" applyFill="1" applyBorder="1" applyAlignment="1" applyProtection="1">
      <alignment horizontal="left" vertical="top" wrapText="1"/>
      <protection locked="0"/>
    </xf>
    <xf numFmtId="0" fontId="45" fillId="0" borderId="208" xfId="0" applyFont="1" applyFill="1" applyBorder="1" applyAlignment="1" applyProtection="1">
      <alignment horizontal="left" vertical="top" wrapText="1"/>
      <protection locked="0"/>
    </xf>
    <xf numFmtId="0" fontId="45" fillId="0" borderId="209" xfId="0" applyFont="1" applyFill="1" applyBorder="1" applyAlignment="1" applyProtection="1">
      <alignment horizontal="left" vertical="top" wrapText="1"/>
      <protection locked="0"/>
    </xf>
    <xf numFmtId="0" fontId="54" fillId="3" borderId="6" xfId="0" applyFont="1" applyFill="1" applyBorder="1" applyAlignment="1" applyProtection="1">
      <alignment horizontal="justify" vertical="top" wrapText="1"/>
      <protection locked="0"/>
    </xf>
    <xf numFmtId="0" fontId="57" fillId="3" borderId="6" xfId="0" applyFont="1" applyFill="1" applyBorder="1" applyAlignment="1" applyProtection="1">
      <alignment horizontal="justify" vertical="top" wrapText="1"/>
      <protection locked="0"/>
    </xf>
    <xf numFmtId="0" fontId="57" fillId="3" borderId="7" xfId="0" applyFont="1" applyFill="1" applyBorder="1" applyAlignment="1" applyProtection="1">
      <alignment horizontal="justify" vertical="top" wrapText="1"/>
      <protection locked="0"/>
    </xf>
    <xf numFmtId="0" fontId="45" fillId="3" borderId="5" xfId="0" applyFont="1" applyFill="1" applyBorder="1" applyAlignment="1" applyProtection="1">
      <alignment horizontal="left" vertical="top" wrapText="1"/>
      <protection locked="0"/>
    </xf>
    <xf numFmtId="0" fontId="45" fillId="3" borderId="6" xfId="0" applyFont="1" applyFill="1" applyBorder="1" applyAlignment="1" applyProtection="1">
      <alignment horizontal="left" vertical="top"/>
      <protection locked="0"/>
    </xf>
    <xf numFmtId="0" fontId="45" fillId="3" borderId="68" xfId="0" applyFont="1" applyFill="1" applyBorder="1" applyAlignment="1" applyProtection="1">
      <alignment horizontal="left" vertical="top"/>
      <protection locked="0"/>
    </xf>
    <xf numFmtId="0" fontId="58" fillId="0" borderId="4" xfId="0" applyFont="1" applyFill="1" applyBorder="1" applyAlignment="1" applyProtection="1">
      <alignment horizontal="justify" vertical="top" wrapText="1"/>
      <protection locked="0"/>
    </xf>
    <xf numFmtId="0" fontId="45" fillId="0" borderId="4" xfId="0" applyFont="1" applyFill="1" applyBorder="1" applyAlignment="1" applyProtection="1">
      <alignment horizontal="justify" vertical="top" wrapText="1"/>
      <protection locked="0"/>
    </xf>
    <xf numFmtId="0" fontId="40" fillId="3" borderId="6" xfId="0" applyFont="1" applyFill="1" applyBorder="1" applyAlignment="1" applyProtection="1">
      <alignment horizontal="justify" vertical="top" wrapText="1"/>
      <protection locked="0"/>
    </xf>
    <xf numFmtId="0" fontId="40" fillId="3" borderId="7" xfId="0" applyFont="1" applyFill="1" applyBorder="1" applyAlignment="1" applyProtection="1">
      <alignment horizontal="justify" vertical="top" wrapText="1"/>
      <protection locked="0"/>
    </xf>
    <xf numFmtId="0" fontId="54" fillId="3" borderId="4" xfId="0" applyFont="1" applyFill="1" applyBorder="1" applyAlignment="1" applyProtection="1">
      <alignment horizontal="left" vertical="top" wrapText="1"/>
      <protection locked="0"/>
    </xf>
    <xf numFmtId="0" fontId="57" fillId="3" borderId="4" xfId="0" applyFont="1" applyFill="1" applyBorder="1" applyAlignment="1" applyProtection="1">
      <alignment horizontal="left" vertical="top"/>
      <protection locked="0"/>
    </xf>
    <xf numFmtId="0" fontId="55" fillId="0" borderId="65" xfId="0" applyFont="1" applyFill="1" applyBorder="1" applyAlignment="1" applyProtection="1">
      <alignment horizontal="left" vertical="top" wrapText="1"/>
      <protection locked="0"/>
    </xf>
    <xf numFmtId="0" fontId="55" fillId="0" borderId="6" xfId="0" applyFont="1" applyFill="1" applyBorder="1" applyAlignment="1" applyProtection="1">
      <alignment horizontal="left" vertical="top"/>
      <protection locked="0"/>
    </xf>
    <xf numFmtId="0" fontId="55" fillId="0" borderId="68" xfId="0" applyFont="1" applyFill="1" applyBorder="1" applyAlignment="1" applyProtection="1">
      <alignment horizontal="left" vertical="top"/>
      <protection locked="0"/>
    </xf>
    <xf numFmtId="0" fontId="45" fillId="0" borderId="65" xfId="0" applyFont="1" applyFill="1" applyBorder="1" applyAlignment="1" applyProtection="1">
      <alignment horizontal="left" vertical="top" wrapText="1"/>
      <protection locked="0"/>
    </xf>
    <xf numFmtId="0" fontId="45" fillId="0" borderId="6" xfId="0" applyFont="1" applyFill="1" applyBorder="1" applyAlignment="1" applyProtection="1">
      <alignment horizontal="left" vertical="top"/>
      <protection locked="0"/>
    </xf>
    <xf numFmtId="0" fontId="45" fillId="0" borderId="68" xfId="0" applyFont="1" applyFill="1" applyBorder="1" applyAlignment="1" applyProtection="1">
      <alignment horizontal="left" vertical="top"/>
      <protection locked="0"/>
    </xf>
    <xf numFmtId="0" fontId="46" fillId="3" borderId="6" xfId="0" applyFont="1" applyFill="1" applyBorder="1" applyAlignment="1" applyProtection="1">
      <alignment horizontal="justify" vertical="top" wrapText="1"/>
      <protection locked="0"/>
    </xf>
    <xf numFmtId="0" fontId="47" fillId="3" borderId="6" xfId="0" applyFont="1" applyFill="1" applyBorder="1" applyAlignment="1" applyProtection="1">
      <alignment horizontal="justify" vertical="top" wrapText="1"/>
      <protection locked="0"/>
    </xf>
    <xf numFmtId="0" fontId="47" fillId="3" borderId="7" xfId="0" applyFont="1" applyFill="1" applyBorder="1" applyAlignment="1" applyProtection="1">
      <alignment horizontal="justify" vertical="top" wrapText="1"/>
      <protection locked="0"/>
    </xf>
    <xf numFmtId="0" fontId="44" fillId="3" borderId="6" xfId="0" applyFont="1" applyFill="1" applyBorder="1" applyAlignment="1" applyProtection="1">
      <alignment horizontal="justify" vertical="top" wrapText="1"/>
      <protection locked="0"/>
    </xf>
    <xf numFmtId="0" fontId="53" fillId="0" borderId="1" xfId="0" applyFont="1" applyBorder="1" applyAlignment="1" applyProtection="1">
      <alignment vertical="center"/>
      <protection locked="0"/>
    </xf>
    <xf numFmtId="0" fontId="53" fillId="0" borderId="2" xfId="0" applyFont="1" applyBorder="1" applyAlignment="1" applyProtection="1">
      <alignment vertical="center"/>
      <protection locked="0"/>
    </xf>
    <xf numFmtId="0" fontId="56" fillId="3" borderId="6" xfId="0" applyFont="1" applyFill="1" applyBorder="1" applyAlignment="1" applyProtection="1">
      <alignment horizontal="left" vertical="top" wrapText="1"/>
      <protection locked="0"/>
    </xf>
    <xf numFmtId="0" fontId="57" fillId="3" borderId="6" xfId="0" applyFont="1" applyFill="1" applyBorder="1" applyAlignment="1" applyProtection="1">
      <alignment horizontal="left" vertical="top"/>
      <protection locked="0"/>
    </xf>
    <xf numFmtId="0" fontId="57" fillId="0" borderId="0" xfId="0" applyFont="1" applyFill="1" applyBorder="1" applyAlignment="1" applyProtection="1">
      <alignment horizontal="justify" vertical="top" wrapText="1"/>
      <protection locked="0"/>
    </xf>
    <xf numFmtId="0" fontId="62" fillId="10" borderId="38" xfId="0" applyFont="1" applyFill="1" applyBorder="1" applyAlignment="1" applyProtection="1">
      <alignment horizontal="center" vertical="center" wrapText="1"/>
      <protection locked="0"/>
    </xf>
    <xf numFmtId="0" fontId="22" fillId="0" borderId="4" xfId="0" applyFont="1" applyBorder="1" applyAlignment="1" applyProtection="1">
      <alignment horizontal="left" vertical="center"/>
      <protection locked="0"/>
    </xf>
    <xf numFmtId="0" fontId="0" fillId="3" borderId="5" xfId="0" applyFont="1" applyFill="1" applyBorder="1" applyAlignment="1" applyProtection="1">
      <alignment horizontal="left" vertical="center"/>
      <protection locked="0"/>
    </xf>
    <xf numFmtId="0" fontId="0" fillId="3" borderId="6" xfId="0" applyFont="1" applyFill="1" applyBorder="1" applyAlignment="1" applyProtection="1">
      <alignment horizontal="left" vertical="center"/>
      <protection locked="0"/>
    </xf>
    <xf numFmtId="0" fontId="0" fillId="3" borderId="7" xfId="0" applyFont="1" applyFill="1" applyBorder="1" applyAlignment="1" applyProtection="1">
      <alignment horizontal="left" vertical="center"/>
      <protection locked="0"/>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left" vertical="center" wrapText="1"/>
    </xf>
    <xf numFmtId="0" fontId="6" fillId="3" borderId="6" xfId="0" applyFont="1" applyFill="1" applyBorder="1" applyAlignment="1" applyProtection="1">
      <alignment horizontal="left" vertical="center" wrapText="1"/>
    </xf>
    <xf numFmtId="0" fontId="6" fillId="3" borderId="7" xfId="0" applyFont="1" applyFill="1" applyBorder="1" applyAlignment="1" applyProtection="1">
      <alignment horizontal="left" vertical="center" wrapText="1"/>
    </xf>
    <xf numFmtId="0" fontId="0" fillId="0" borderId="5" xfId="0" applyFont="1" applyBorder="1" applyAlignment="1" applyProtection="1">
      <alignment horizontal="justify" vertical="center" wrapText="1"/>
      <protection locked="0"/>
    </xf>
    <xf numFmtId="0" fontId="0" fillId="0" borderId="6" xfId="0" applyFont="1" applyBorder="1" applyAlignment="1" applyProtection="1">
      <alignment horizontal="justify" vertical="center" wrapText="1"/>
      <protection locked="0"/>
    </xf>
    <xf numFmtId="0" fontId="0" fillId="0" borderId="7" xfId="0" applyFont="1" applyBorder="1" applyAlignment="1" applyProtection="1">
      <alignment horizontal="justify" vertical="center" wrapText="1"/>
      <protection locked="0"/>
    </xf>
    <xf numFmtId="0" fontId="0" fillId="0" borderId="5" xfId="0" applyFont="1" applyBorder="1" applyAlignment="1" applyProtection="1">
      <alignment horizontal="justify" vertical="top" wrapText="1"/>
      <protection locked="0"/>
    </xf>
    <xf numFmtId="0" fontId="0" fillId="0" borderId="6" xfId="0" applyFont="1" applyBorder="1" applyAlignment="1" applyProtection="1">
      <alignment horizontal="justify" vertical="top" wrapText="1"/>
      <protection locked="0"/>
    </xf>
    <xf numFmtId="0" fontId="0" fillId="0" borderId="7" xfId="0" applyFont="1" applyBorder="1" applyAlignment="1" applyProtection="1">
      <alignment horizontal="justify" vertical="top" wrapText="1"/>
      <protection locked="0"/>
    </xf>
    <xf numFmtId="0" fontId="42" fillId="9" borderId="4" xfId="0" applyFont="1" applyFill="1" applyBorder="1" applyAlignment="1">
      <alignment horizontal="center" vertical="center" wrapText="1"/>
    </xf>
    <xf numFmtId="0" fontId="50" fillId="9" borderId="4" xfId="0" applyFont="1" applyFill="1" applyBorder="1" applyAlignment="1">
      <alignment horizontal="center" vertical="center"/>
    </xf>
    <xf numFmtId="0" fontId="51" fillId="0" borderId="1" xfId="0" applyFont="1" applyBorder="1" applyAlignment="1">
      <alignment horizontal="justify" vertical="center" wrapText="1"/>
    </xf>
    <xf numFmtId="0" fontId="51" fillId="0" borderId="3" xfId="0" applyFont="1" applyBorder="1" applyAlignment="1">
      <alignment horizontal="justify" vertical="center"/>
    </xf>
    <xf numFmtId="0" fontId="51" fillId="0" borderId="2" xfId="0" applyFont="1" applyBorder="1" applyAlignment="1">
      <alignment horizontal="justify" vertical="center"/>
    </xf>
    <xf numFmtId="0" fontId="0" fillId="0" borderId="8" xfId="0" applyBorder="1" applyAlignment="1" applyProtection="1">
      <alignment horizontal="center"/>
      <protection locked="0"/>
    </xf>
    <xf numFmtId="0" fontId="0" fillId="0" borderId="43" xfId="0" applyBorder="1" applyAlignment="1" applyProtection="1">
      <alignment horizontal="center"/>
      <protection locked="0"/>
    </xf>
    <xf numFmtId="0" fontId="0" fillId="0" borderId="37" xfId="0" applyBorder="1" applyAlignment="1" applyProtection="1">
      <alignment horizontal="center"/>
      <protection locked="0"/>
    </xf>
    <xf numFmtId="0" fontId="0" fillId="0" borderId="44" xfId="0" applyBorder="1" applyAlignment="1" applyProtection="1">
      <alignment horizontal="center"/>
      <protection locked="0"/>
    </xf>
    <xf numFmtId="0" fontId="0" fillId="0" borderId="47" xfId="0" applyBorder="1" applyAlignment="1" applyProtection="1">
      <alignment horizontal="center"/>
      <protection locked="0"/>
    </xf>
    <xf numFmtId="0" fontId="0" fillId="0" borderId="46" xfId="0" applyBorder="1" applyAlignment="1" applyProtection="1">
      <alignment horizontal="center"/>
      <protection locked="0"/>
    </xf>
    <xf numFmtId="0" fontId="49" fillId="0" borderId="8" xfId="0" applyFont="1" applyBorder="1" applyAlignment="1" applyProtection="1">
      <alignment horizontal="center" vertical="center" wrapText="1"/>
      <protection locked="0"/>
    </xf>
    <xf numFmtId="0" fontId="49" fillId="0" borderId="42" xfId="0" applyFont="1" applyBorder="1" applyAlignment="1" applyProtection="1">
      <alignment horizontal="center" vertical="center"/>
      <protection locked="0"/>
    </xf>
    <xf numFmtId="0" fontId="49" fillId="0" borderId="43" xfId="0" applyFont="1" applyBorder="1" applyAlignment="1" applyProtection="1">
      <alignment horizontal="center" vertical="center"/>
      <protection locked="0"/>
    </xf>
    <xf numFmtId="0" fontId="49" fillId="0" borderId="37" xfId="0"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44" xfId="0" applyFont="1" applyBorder="1" applyAlignment="1" applyProtection="1">
      <alignment horizontal="center" vertical="center"/>
      <protection locked="0"/>
    </xf>
    <xf numFmtId="0" fontId="49" fillId="0" borderId="47" xfId="0" applyFont="1" applyBorder="1" applyAlignment="1" applyProtection="1">
      <alignment horizontal="center" vertical="center"/>
      <protection locked="0"/>
    </xf>
    <xf numFmtId="0" fontId="49" fillId="0" borderId="45" xfId="0" applyFont="1" applyBorder="1" applyAlignment="1" applyProtection="1">
      <alignment horizontal="center" vertical="center"/>
      <protection locked="0"/>
    </xf>
    <xf numFmtId="0" fontId="49" fillId="0" borderId="46" xfId="0" applyFont="1" applyBorder="1" applyAlignment="1" applyProtection="1">
      <alignment horizontal="center" vertical="center"/>
      <protection locked="0"/>
    </xf>
    <xf numFmtId="14" fontId="37" fillId="0" borderId="4" xfId="0" applyNumberFormat="1"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59" fillId="0" borderId="1" xfId="0" applyFont="1" applyBorder="1" applyAlignment="1">
      <alignment horizontal="justify" vertical="top" wrapText="1"/>
    </xf>
    <xf numFmtId="0" fontId="59" fillId="0" borderId="3" xfId="0" applyFont="1" applyBorder="1" applyAlignment="1">
      <alignment horizontal="justify" vertical="top"/>
    </xf>
    <xf numFmtId="0" fontId="59" fillId="0" borderId="2" xfId="0" applyFont="1" applyBorder="1" applyAlignment="1">
      <alignment horizontal="justify" vertical="top"/>
    </xf>
    <xf numFmtId="0" fontId="45" fillId="0" borderId="1" xfId="0" applyFont="1" applyBorder="1" applyAlignment="1">
      <alignment horizontal="justify" vertical="top" wrapText="1"/>
    </xf>
    <xf numFmtId="0" fontId="45" fillId="0" borderId="3" xfId="0" applyFont="1" applyBorder="1" applyAlignment="1">
      <alignment horizontal="justify" vertical="top"/>
    </xf>
    <xf numFmtId="0" fontId="45" fillId="0" borderId="2" xfId="0" applyFont="1" applyBorder="1" applyAlignment="1">
      <alignment horizontal="justify" vertical="top"/>
    </xf>
    <xf numFmtId="0" fontId="51" fillId="0" borderId="0" xfId="0" applyFont="1" applyFill="1" applyBorder="1" applyAlignment="1">
      <alignment horizontal="justify" vertical="center" wrapText="1"/>
    </xf>
    <xf numFmtId="0" fontId="50" fillId="0" borderId="0" xfId="0" applyFont="1" applyFill="1" applyBorder="1" applyAlignment="1">
      <alignment horizontal="center" vertical="center"/>
    </xf>
    <xf numFmtId="0" fontId="42" fillId="0" borderId="0" xfId="0" applyFont="1" applyFill="1" applyBorder="1" applyAlignment="1">
      <alignment horizontal="center" vertical="center" wrapText="1"/>
    </xf>
    <xf numFmtId="0" fontId="14" fillId="10" borderId="4" xfId="0" applyFont="1" applyFill="1" applyBorder="1" applyAlignment="1" applyProtection="1">
      <alignment horizontal="center" vertical="center" wrapText="1"/>
      <protection locked="0"/>
    </xf>
    <xf numFmtId="0" fontId="35" fillId="0" borderId="4" xfId="0" applyFont="1" applyFill="1" applyBorder="1" applyAlignment="1" applyProtection="1">
      <alignment horizontal="center" vertical="center"/>
      <protection locked="0"/>
    </xf>
    <xf numFmtId="0" fontId="3" fillId="0" borderId="4"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protection locked="0"/>
    </xf>
    <xf numFmtId="0" fontId="3" fillId="0" borderId="4" xfId="0" applyFont="1" applyFill="1" applyBorder="1" applyAlignment="1" applyProtection="1">
      <alignment horizontal="center"/>
      <protection locked="0"/>
    </xf>
    <xf numFmtId="0" fontId="3" fillId="0" borderId="45" xfId="0" applyFont="1" applyFill="1" applyBorder="1" applyAlignment="1" applyProtection="1">
      <alignment horizontal="left"/>
      <protection locked="0"/>
    </xf>
    <xf numFmtId="0" fontId="34" fillId="0" borderId="8" xfId="0" applyFont="1" applyFill="1" applyBorder="1" applyAlignment="1" applyProtection="1">
      <alignment horizontal="center"/>
      <protection locked="0"/>
    </xf>
    <xf numFmtId="0" fontId="34" fillId="0" borderId="42" xfId="0" applyFont="1" applyFill="1" applyBorder="1" applyAlignment="1" applyProtection="1">
      <alignment horizontal="center"/>
      <protection locked="0"/>
    </xf>
    <xf numFmtId="0" fontId="34" fillId="0" borderId="43" xfId="0" applyFont="1" applyFill="1" applyBorder="1" applyAlignment="1" applyProtection="1">
      <alignment horizontal="center"/>
      <protection locked="0"/>
    </xf>
    <xf numFmtId="0" fontId="34" fillId="0" borderId="4" xfId="0" applyFont="1" applyFill="1" applyBorder="1" applyAlignment="1" applyProtection="1">
      <alignment horizontal="center"/>
      <protection locked="0"/>
    </xf>
    <xf numFmtId="0" fontId="10" fillId="0" borderId="0" xfId="0" applyFont="1" applyFill="1" applyBorder="1" applyAlignment="1" applyProtection="1">
      <alignment horizontal="center"/>
      <protection locked="0"/>
    </xf>
    <xf numFmtId="0" fontId="22" fillId="3" borderId="35" xfId="0" applyFont="1" applyFill="1" applyBorder="1" applyAlignment="1" applyProtection="1">
      <alignment horizontal="left" vertical="center" wrapText="1"/>
      <protection locked="0"/>
    </xf>
    <xf numFmtId="0" fontId="20" fillId="3" borderId="35" xfId="0" applyFont="1" applyFill="1" applyBorder="1" applyAlignment="1" applyProtection="1">
      <alignment horizontal="center" vertical="center" wrapText="1"/>
      <protection locked="0"/>
    </xf>
    <xf numFmtId="0" fontId="20" fillId="3" borderId="35" xfId="0" applyFont="1" applyFill="1" applyBorder="1" applyAlignment="1" applyProtection="1">
      <alignment horizontal="center" vertical="center"/>
      <protection locked="0"/>
    </xf>
    <xf numFmtId="0" fontId="23" fillId="3" borderId="41" xfId="0" applyFont="1" applyFill="1" applyBorder="1" applyAlignment="1" applyProtection="1">
      <alignment horizontal="center" vertical="center" wrapText="1"/>
      <protection locked="0"/>
    </xf>
    <xf numFmtId="0" fontId="22" fillId="3" borderId="79" xfId="0" applyFont="1" applyFill="1" applyBorder="1" applyAlignment="1" applyProtection="1">
      <alignment horizontal="left" vertical="center" wrapText="1"/>
      <protection locked="0"/>
    </xf>
    <xf numFmtId="0" fontId="20" fillId="11" borderId="79" xfId="0" applyFont="1" applyFill="1" applyBorder="1" applyAlignment="1" applyProtection="1">
      <alignment horizontal="center" vertical="center"/>
      <protection locked="0"/>
    </xf>
    <xf numFmtId="0" fontId="20" fillId="11" borderId="87" xfId="0" applyFont="1" applyFill="1" applyBorder="1" applyAlignment="1" applyProtection="1">
      <alignment horizontal="center" vertical="center"/>
      <protection locked="0"/>
    </xf>
    <xf numFmtId="0" fontId="22" fillId="3" borderId="96" xfId="0" applyNumberFormat="1" applyFont="1" applyFill="1" applyBorder="1" applyAlignment="1" applyProtection="1">
      <alignment horizontal="left" vertical="center" wrapText="1"/>
      <protection locked="0"/>
    </xf>
    <xf numFmtId="0" fontId="22" fillId="11" borderId="96" xfId="0" applyNumberFormat="1" applyFont="1" applyFill="1" applyBorder="1" applyAlignment="1" applyProtection="1">
      <alignment horizontal="left" vertical="center" wrapText="1"/>
      <protection locked="0"/>
    </xf>
    <xf numFmtId="0" fontId="22" fillId="3" borderId="74" xfId="0" applyFont="1" applyFill="1" applyBorder="1" applyAlignment="1" applyProtection="1">
      <alignment horizontal="left" vertical="center" wrapText="1"/>
      <protection locked="0"/>
    </xf>
    <xf numFmtId="0" fontId="24" fillId="3" borderId="35" xfId="0" applyFont="1" applyFill="1" applyBorder="1" applyAlignment="1" applyProtection="1">
      <alignment horizontal="center" vertical="top"/>
      <protection locked="0"/>
    </xf>
    <xf numFmtId="0" fontId="18" fillId="0" borderId="35" xfId="0" applyFont="1" applyFill="1" applyBorder="1" applyAlignment="1" applyProtection="1">
      <alignment horizontal="center" vertical="center" wrapText="1"/>
      <protection locked="0"/>
    </xf>
    <xf numFmtId="0" fontId="18" fillId="0" borderId="74" xfId="0" applyFont="1" applyFill="1" applyBorder="1" applyAlignment="1" applyProtection="1">
      <alignment horizontal="center" vertical="center" wrapText="1"/>
      <protection locked="0"/>
    </xf>
    <xf numFmtId="0" fontId="25" fillId="12" borderId="41" xfId="0" applyFont="1" applyFill="1" applyBorder="1" applyAlignment="1" applyProtection="1">
      <alignment horizontal="center" vertical="center" textRotation="90"/>
    </xf>
    <xf numFmtId="0" fontId="25" fillId="12" borderId="35" xfId="0" applyFont="1" applyFill="1" applyBorder="1" applyAlignment="1" applyProtection="1">
      <alignment horizontal="center" vertical="center" textRotation="90"/>
    </xf>
    <xf numFmtId="0" fontId="25" fillId="12" borderId="74" xfId="0" applyFont="1" applyFill="1" applyBorder="1" applyAlignment="1" applyProtection="1">
      <alignment horizontal="center" vertical="center" textRotation="90"/>
    </xf>
    <xf numFmtId="0" fontId="21" fillId="3" borderId="41" xfId="0" applyFont="1" applyFill="1" applyBorder="1" applyAlignment="1" applyProtection="1">
      <alignment horizontal="center" vertical="center" textRotation="90" wrapText="1"/>
    </xf>
    <xf numFmtId="0" fontId="21" fillId="3" borderId="35" xfId="0" applyFont="1" applyFill="1" applyBorder="1" applyAlignment="1" applyProtection="1">
      <alignment horizontal="center" vertical="center" textRotation="90" wrapText="1"/>
    </xf>
    <xf numFmtId="0" fontId="21" fillId="3" borderId="74" xfId="0" applyFont="1" applyFill="1" applyBorder="1" applyAlignment="1" applyProtection="1">
      <alignment horizontal="center" vertical="center" textRotation="90" wrapText="1"/>
    </xf>
    <xf numFmtId="0" fontId="23" fillId="3" borderId="35" xfId="0" applyFont="1" applyFill="1" applyBorder="1" applyAlignment="1" applyProtection="1">
      <alignment horizontal="center" vertical="center" wrapText="1"/>
      <protection locked="0"/>
    </xf>
    <xf numFmtId="0" fontId="21" fillId="3" borderId="41" xfId="0" applyFont="1" applyFill="1" applyBorder="1" applyAlignment="1" applyProtection="1">
      <alignment horizontal="center" vertical="center" textRotation="90" wrapText="1"/>
      <protection locked="0"/>
    </xf>
    <xf numFmtId="0" fontId="21" fillId="3" borderId="35" xfId="0" applyFont="1" applyFill="1" applyBorder="1" applyAlignment="1" applyProtection="1">
      <alignment horizontal="center" vertical="center" textRotation="90" wrapText="1"/>
      <protection locked="0"/>
    </xf>
    <xf numFmtId="0" fontId="21" fillId="3" borderId="74" xfId="0" applyFont="1" applyFill="1" applyBorder="1" applyAlignment="1" applyProtection="1">
      <alignment horizontal="center" vertical="center" textRotation="90" wrapText="1"/>
      <protection locked="0"/>
    </xf>
    <xf numFmtId="0" fontId="20" fillId="11" borderId="41" xfId="0" applyNumberFormat="1" applyFont="1" applyFill="1" applyBorder="1" applyAlignment="1" applyProtection="1">
      <alignment horizontal="center" vertical="center" wrapText="1"/>
      <protection locked="0"/>
    </xf>
    <xf numFmtId="0" fontId="20" fillId="11" borderId="35" xfId="0" applyNumberFormat="1" applyFont="1" applyFill="1" applyBorder="1" applyAlignment="1" applyProtection="1">
      <alignment horizontal="center" vertical="center" wrapText="1"/>
      <protection locked="0"/>
    </xf>
    <xf numFmtId="0" fontId="20" fillId="11" borderId="74" xfId="0" applyNumberFormat="1" applyFont="1" applyFill="1" applyBorder="1" applyAlignment="1" applyProtection="1">
      <alignment horizontal="center" vertical="center" wrapText="1"/>
      <protection locked="0"/>
    </xf>
    <xf numFmtId="0" fontId="20" fillId="11" borderId="35" xfId="0" applyFont="1" applyFill="1" applyBorder="1" applyAlignment="1" applyProtection="1">
      <alignment horizontal="center" vertical="center"/>
      <protection locked="0"/>
    </xf>
    <xf numFmtId="0" fontId="28" fillId="3" borderId="41" xfId="0" applyFont="1" applyFill="1" applyBorder="1" applyAlignment="1" applyProtection="1">
      <alignment horizontal="left" vertical="center" wrapText="1"/>
      <protection locked="0"/>
    </xf>
    <xf numFmtId="0" fontId="28" fillId="3" borderId="35" xfId="0" applyFont="1" applyFill="1" applyBorder="1" applyAlignment="1" applyProtection="1">
      <alignment horizontal="left" vertical="center" wrapText="1"/>
      <protection locked="0"/>
    </xf>
    <xf numFmtId="0" fontId="28" fillId="3" borderId="74" xfId="0" applyFont="1" applyFill="1" applyBorder="1" applyAlignment="1" applyProtection="1">
      <alignment horizontal="left" vertical="center" wrapText="1"/>
      <protection locked="0"/>
    </xf>
    <xf numFmtId="0" fontId="14" fillId="12" borderId="71" xfId="0" applyFont="1" applyFill="1" applyBorder="1" applyAlignment="1" applyProtection="1">
      <alignment horizontal="center" vertical="center" textRotation="90" wrapText="1"/>
    </xf>
    <xf numFmtId="0" fontId="14" fillId="12" borderId="35" xfId="0" applyFont="1" applyFill="1" applyBorder="1" applyAlignment="1" applyProtection="1">
      <alignment horizontal="center" vertical="center" textRotation="90" wrapText="1"/>
    </xf>
    <xf numFmtId="0" fontId="14" fillId="12" borderId="74" xfId="0" applyFont="1" applyFill="1" applyBorder="1" applyAlignment="1" applyProtection="1">
      <alignment horizontal="center" vertical="center" textRotation="90" wrapText="1"/>
    </xf>
    <xf numFmtId="0" fontId="28" fillId="3" borderId="158" xfId="0" applyFont="1" applyFill="1" applyBorder="1" applyAlignment="1" applyProtection="1">
      <alignment horizontal="left" vertical="center" wrapText="1"/>
    </xf>
    <xf numFmtId="0" fontId="28" fillId="3" borderId="185" xfId="0" applyFont="1" applyFill="1" applyBorder="1" applyAlignment="1" applyProtection="1">
      <alignment horizontal="left" vertical="center" wrapText="1"/>
    </xf>
    <xf numFmtId="0" fontId="28" fillId="3" borderId="186" xfId="0" applyFont="1" applyFill="1" applyBorder="1" applyAlignment="1" applyProtection="1">
      <alignment horizontal="left" vertical="center" wrapText="1"/>
    </xf>
    <xf numFmtId="0" fontId="21" fillId="3" borderId="41" xfId="0" applyFont="1" applyFill="1" applyBorder="1" applyAlignment="1" applyProtection="1">
      <alignment horizontal="center" vertical="center" textRotation="90"/>
    </xf>
    <xf numFmtId="0" fontId="21" fillId="3" borderId="35" xfId="0" applyFont="1" applyFill="1" applyBorder="1" applyAlignment="1" applyProtection="1">
      <alignment horizontal="center" vertical="center" textRotation="90"/>
    </xf>
    <xf numFmtId="0" fontId="21" fillId="3" borderId="74" xfId="0" applyFont="1" applyFill="1" applyBorder="1" applyAlignment="1" applyProtection="1">
      <alignment horizontal="center" vertical="center" textRotation="90"/>
    </xf>
    <xf numFmtId="0" fontId="25" fillId="12" borderId="71" xfId="0" applyFont="1" applyFill="1" applyBorder="1" applyAlignment="1" applyProtection="1">
      <alignment horizontal="center" vertical="center" textRotation="90"/>
    </xf>
    <xf numFmtId="0" fontId="25" fillId="12" borderId="36" xfId="0" applyFont="1" applyFill="1" applyBorder="1" applyAlignment="1" applyProtection="1">
      <alignment horizontal="center" vertical="center" textRotation="90"/>
    </xf>
    <xf numFmtId="0" fontId="27" fillId="3" borderId="41" xfId="0" applyFont="1" applyFill="1" applyBorder="1" applyAlignment="1" applyProtection="1">
      <alignment horizontal="center" vertical="center" wrapText="1"/>
    </xf>
    <xf numFmtId="0" fontId="27" fillId="3" borderId="35" xfId="0" applyFont="1" applyFill="1" applyBorder="1" applyAlignment="1" applyProtection="1">
      <alignment horizontal="center" vertical="center" wrapText="1"/>
    </xf>
    <xf numFmtId="0" fontId="22" fillId="3" borderId="81" xfId="0" applyFont="1" applyFill="1" applyBorder="1" applyAlignment="1" applyProtection="1">
      <alignment horizontal="left" vertical="center" wrapText="1"/>
      <protection locked="0"/>
    </xf>
    <xf numFmtId="0" fontId="16" fillId="3" borderId="70" xfId="0" applyFont="1" applyFill="1" applyBorder="1" applyAlignment="1" applyProtection="1">
      <alignment horizontal="center" vertical="center" wrapText="1"/>
    </xf>
    <xf numFmtId="0" fontId="16" fillId="3" borderId="72" xfId="0" applyFont="1" applyFill="1" applyBorder="1" applyAlignment="1" applyProtection="1">
      <alignment horizontal="center" vertical="center" wrapText="1"/>
    </xf>
    <xf numFmtId="0" fontId="16" fillId="3" borderId="73"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wrapText="1"/>
    </xf>
    <xf numFmtId="0" fontId="16" fillId="3" borderId="35" xfId="0" applyFont="1" applyFill="1" applyBorder="1" applyAlignment="1" applyProtection="1">
      <alignment horizontal="center" vertical="center" wrapText="1"/>
    </xf>
    <xf numFmtId="0" fontId="16" fillId="3" borderId="74"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35" xfId="0" applyFont="1" applyFill="1" applyBorder="1" applyAlignment="1" applyProtection="1">
      <alignment horizontal="center" vertical="center" wrapText="1"/>
    </xf>
    <xf numFmtId="0" fontId="21" fillId="3" borderId="76" xfId="0" applyFont="1" applyFill="1" applyBorder="1" applyAlignment="1" applyProtection="1">
      <alignment horizontal="center" vertical="center" textRotation="90" wrapText="1"/>
      <protection locked="0"/>
    </xf>
    <xf numFmtId="0" fontId="21" fillId="3" borderId="79" xfId="0" applyFont="1" applyFill="1" applyBorder="1" applyAlignment="1" applyProtection="1">
      <alignment horizontal="center" vertical="center" textRotation="90" wrapText="1"/>
      <protection locked="0"/>
    </xf>
    <xf numFmtId="0" fontId="21" fillId="3" borderId="81" xfId="0" applyFont="1" applyFill="1" applyBorder="1" applyAlignment="1" applyProtection="1">
      <alignment horizontal="center" vertical="center" textRotation="90" wrapText="1"/>
      <protection locked="0"/>
    </xf>
    <xf numFmtId="0" fontId="20" fillId="11" borderId="76" xfId="0" applyNumberFormat="1" applyFont="1" applyFill="1" applyBorder="1" applyAlignment="1" applyProtection="1">
      <alignment horizontal="center" vertical="center" wrapText="1"/>
      <protection locked="0"/>
    </xf>
    <xf numFmtId="0" fontId="20" fillId="11" borderId="79" xfId="0" applyNumberFormat="1" applyFont="1" applyFill="1" applyBorder="1" applyAlignment="1" applyProtection="1">
      <alignment horizontal="center" vertical="center" wrapText="1"/>
      <protection locked="0"/>
    </xf>
    <xf numFmtId="0" fontId="20" fillId="11" borderId="81" xfId="0" applyNumberFormat="1" applyFont="1" applyFill="1" applyBorder="1" applyAlignment="1" applyProtection="1">
      <alignment horizontal="center" vertical="center" wrapText="1"/>
      <protection locked="0"/>
    </xf>
    <xf numFmtId="0" fontId="25" fillId="12" borderId="76" xfId="0" applyFont="1" applyFill="1" applyBorder="1" applyAlignment="1" applyProtection="1">
      <alignment horizontal="center" vertical="center" textRotation="90"/>
    </xf>
    <xf numFmtId="0" fontId="25" fillId="12" borderId="79" xfId="0" applyFont="1" applyFill="1" applyBorder="1" applyAlignment="1" applyProtection="1">
      <alignment horizontal="center" vertical="center" textRotation="90"/>
    </xf>
    <xf numFmtId="0" fontId="25" fillId="12" borderId="81" xfId="0" applyFont="1" applyFill="1" applyBorder="1" applyAlignment="1" applyProtection="1">
      <alignment horizontal="center" vertical="center" textRotation="90"/>
    </xf>
    <xf numFmtId="0" fontId="16" fillId="3" borderId="75" xfId="0" applyFont="1" applyFill="1" applyBorder="1" applyAlignment="1" applyProtection="1">
      <alignment horizontal="center" vertical="center" wrapText="1"/>
    </xf>
    <xf numFmtId="0" fontId="16" fillId="3" borderId="78" xfId="0" applyFont="1" applyFill="1" applyBorder="1" applyAlignment="1" applyProtection="1">
      <alignment horizontal="center" vertical="center" wrapText="1"/>
    </xf>
    <xf numFmtId="0" fontId="16" fillId="3" borderId="80" xfId="0" applyFont="1" applyFill="1" applyBorder="1" applyAlignment="1" applyProtection="1">
      <alignment horizontal="center" vertical="center" wrapText="1"/>
    </xf>
    <xf numFmtId="0" fontId="16" fillId="3" borderId="76" xfId="0" applyFont="1" applyFill="1" applyBorder="1" applyAlignment="1" applyProtection="1">
      <alignment horizontal="center" vertical="center" wrapText="1"/>
    </xf>
    <xf numFmtId="0" fontId="16" fillId="3" borderId="79" xfId="0" applyFont="1" applyFill="1" applyBorder="1" applyAlignment="1" applyProtection="1">
      <alignment horizontal="center" vertical="center" wrapText="1"/>
    </xf>
    <xf numFmtId="0" fontId="16" fillId="3" borderId="81" xfId="0" applyFont="1" applyFill="1" applyBorder="1" applyAlignment="1" applyProtection="1">
      <alignment horizontal="center" vertical="center" wrapText="1"/>
    </xf>
    <xf numFmtId="0" fontId="17" fillId="3" borderId="76" xfId="0" applyFont="1" applyFill="1" applyBorder="1" applyAlignment="1" applyProtection="1">
      <alignment horizontal="center" vertical="center" wrapText="1"/>
    </xf>
    <xf numFmtId="0" fontId="17" fillId="3" borderId="79" xfId="0" applyFont="1" applyFill="1" applyBorder="1" applyAlignment="1" applyProtection="1">
      <alignment horizontal="center" vertical="center" wrapText="1"/>
    </xf>
    <xf numFmtId="0" fontId="24" fillId="3" borderId="79" xfId="0" applyFont="1" applyFill="1" applyBorder="1" applyAlignment="1" applyProtection="1">
      <alignment horizontal="center" vertical="top"/>
      <protection locked="0"/>
    </xf>
    <xf numFmtId="0" fontId="21" fillId="3" borderId="76" xfId="0" applyFont="1" applyFill="1" applyBorder="1" applyAlignment="1" applyProtection="1">
      <alignment horizontal="center" vertical="center" textRotation="90" wrapText="1"/>
    </xf>
    <xf numFmtId="0" fontId="21" fillId="3" borderId="79" xfId="0" applyFont="1" applyFill="1" applyBorder="1" applyAlignment="1" applyProtection="1">
      <alignment horizontal="center" vertical="center" textRotation="90" wrapText="1"/>
    </xf>
    <xf numFmtId="0" fontId="21" fillId="3" borderId="81" xfId="0" applyFont="1" applyFill="1" applyBorder="1" applyAlignment="1" applyProtection="1">
      <alignment horizontal="center" vertical="center" textRotation="90" wrapText="1"/>
    </xf>
    <xf numFmtId="0" fontId="23" fillId="3" borderId="79" xfId="0" applyFont="1" applyFill="1" applyBorder="1" applyAlignment="1" applyProtection="1">
      <alignment horizontal="center" vertical="center" wrapText="1"/>
      <protection locked="0"/>
    </xf>
    <xf numFmtId="0" fontId="20" fillId="3" borderId="79" xfId="0" applyFont="1" applyFill="1" applyBorder="1" applyAlignment="1" applyProtection="1">
      <alignment horizontal="center" vertical="center" wrapText="1"/>
      <protection locked="0"/>
    </xf>
    <xf numFmtId="0" fontId="28" fillId="3" borderId="76" xfId="0" applyFont="1" applyFill="1" applyBorder="1" applyAlignment="1" applyProtection="1">
      <alignment horizontal="left" vertical="center" wrapText="1"/>
      <protection locked="0"/>
    </xf>
    <xf numFmtId="0" fontId="28" fillId="3" borderId="79" xfId="0" applyFont="1" applyFill="1" applyBorder="1" applyAlignment="1" applyProtection="1">
      <alignment horizontal="left" vertical="center" wrapText="1"/>
      <protection locked="0"/>
    </xf>
    <xf numFmtId="0" fontId="28" fillId="3" borderId="81" xfId="0" applyFont="1" applyFill="1" applyBorder="1" applyAlignment="1" applyProtection="1">
      <alignment horizontal="left" vertical="center" wrapText="1"/>
      <protection locked="0"/>
    </xf>
    <xf numFmtId="0" fontId="14" fillId="12" borderId="77" xfId="0" applyFont="1" applyFill="1" applyBorder="1" applyAlignment="1" applyProtection="1">
      <alignment horizontal="center" vertical="center" textRotation="90" wrapText="1"/>
    </xf>
    <xf numFmtId="0" fontId="14" fillId="12" borderId="79" xfId="0" applyFont="1" applyFill="1" applyBorder="1" applyAlignment="1" applyProtection="1">
      <alignment horizontal="center" vertical="center" textRotation="90" wrapText="1"/>
    </xf>
    <xf numFmtId="0" fontId="14" fillId="12" borderId="83" xfId="0" applyFont="1" applyFill="1" applyBorder="1" applyAlignment="1" applyProtection="1">
      <alignment horizontal="center" vertical="center" textRotation="90" wrapText="1"/>
    </xf>
    <xf numFmtId="0" fontId="28" fillId="3" borderId="182" xfId="0" applyFont="1" applyFill="1" applyBorder="1" applyAlignment="1" applyProtection="1">
      <alignment horizontal="left" vertical="center" wrapText="1"/>
    </xf>
    <xf numFmtId="0" fontId="28" fillId="3" borderId="183" xfId="0" applyFont="1" applyFill="1" applyBorder="1" applyAlignment="1" applyProtection="1">
      <alignment horizontal="left" vertical="center" wrapText="1"/>
    </xf>
    <xf numFmtId="0" fontId="28" fillId="3" borderId="184" xfId="0" applyFont="1" applyFill="1" applyBorder="1" applyAlignment="1" applyProtection="1">
      <alignment horizontal="left" vertical="center" wrapText="1"/>
    </xf>
    <xf numFmtId="0" fontId="21" fillId="3" borderId="76" xfId="0" applyFont="1" applyFill="1" applyBorder="1" applyAlignment="1" applyProtection="1">
      <alignment horizontal="center" vertical="center" textRotation="90"/>
    </xf>
    <xf numFmtId="0" fontId="21" fillId="3" borderId="79" xfId="0" applyFont="1" applyFill="1" applyBorder="1" applyAlignment="1" applyProtection="1">
      <alignment horizontal="center" vertical="center" textRotation="90"/>
    </xf>
    <xf numFmtId="0" fontId="21" fillId="3" borderId="81" xfId="0" applyFont="1" applyFill="1" applyBorder="1" applyAlignment="1" applyProtection="1">
      <alignment horizontal="center" vertical="center" textRotation="90"/>
    </xf>
    <xf numFmtId="0" fontId="25" fillId="12" borderId="77" xfId="0" applyFont="1" applyFill="1" applyBorder="1" applyAlignment="1" applyProtection="1">
      <alignment horizontal="center" vertical="center" textRotation="90"/>
    </xf>
    <xf numFmtId="0" fontId="25" fillId="12" borderId="82" xfId="0" applyFont="1" applyFill="1" applyBorder="1" applyAlignment="1" applyProtection="1">
      <alignment horizontal="center" vertical="center" textRotation="90"/>
    </xf>
    <xf numFmtId="0" fontId="27" fillId="3" borderId="76" xfId="0" applyFont="1" applyFill="1" applyBorder="1" applyAlignment="1" applyProtection="1">
      <alignment horizontal="center" vertical="center" wrapText="1"/>
    </xf>
    <xf numFmtId="0" fontId="27" fillId="3" borderId="79" xfId="0" applyFont="1" applyFill="1" applyBorder="1" applyAlignment="1" applyProtection="1">
      <alignment horizontal="center" vertical="center" wrapText="1"/>
    </xf>
    <xf numFmtId="0" fontId="23" fillId="3" borderId="76" xfId="0" applyFont="1" applyFill="1" applyBorder="1" applyAlignment="1" applyProtection="1">
      <alignment horizontal="center" vertical="center" wrapText="1"/>
      <protection locked="0"/>
    </xf>
    <xf numFmtId="0" fontId="18" fillId="0" borderId="79" xfId="0" applyFont="1" applyFill="1" applyBorder="1" applyAlignment="1" applyProtection="1">
      <alignment horizontal="center" vertical="center" wrapText="1"/>
      <protection locked="0"/>
    </xf>
    <xf numFmtId="0" fontId="18" fillId="0" borderId="81" xfId="0" applyFont="1" applyFill="1" applyBorder="1" applyAlignment="1" applyProtection="1">
      <alignment horizontal="center" vertical="center" wrapText="1"/>
      <protection locked="0"/>
    </xf>
    <xf numFmtId="0" fontId="22" fillId="3" borderId="87" xfId="0" applyFont="1" applyFill="1" applyBorder="1" applyAlignment="1" applyProtection="1">
      <alignment horizontal="left" vertical="center" wrapText="1"/>
      <protection locked="0"/>
    </xf>
    <xf numFmtId="0" fontId="22" fillId="3" borderId="89" xfId="0" applyFont="1" applyFill="1" applyBorder="1" applyAlignment="1" applyProtection="1">
      <alignment horizontal="left" vertical="center" wrapText="1"/>
      <protection locked="0"/>
    </xf>
    <xf numFmtId="0" fontId="22" fillId="11" borderId="79" xfId="0" applyNumberFormat="1" applyFont="1" applyFill="1" applyBorder="1" applyAlignment="1" applyProtection="1">
      <alignment horizontal="left" vertical="center" wrapText="1"/>
      <protection locked="0"/>
    </xf>
    <xf numFmtId="0" fontId="22" fillId="3" borderId="79" xfId="0" applyNumberFormat="1" applyFont="1" applyFill="1" applyBorder="1" applyAlignment="1" applyProtection="1">
      <alignment horizontal="center" vertical="center" wrapText="1"/>
      <protection locked="0"/>
    </xf>
    <xf numFmtId="0" fontId="22" fillId="3" borderId="81" xfId="0" applyNumberFormat="1" applyFont="1" applyFill="1" applyBorder="1" applyAlignment="1" applyProtection="1">
      <alignment horizontal="center" vertical="center" wrapText="1"/>
      <protection locked="0"/>
    </xf>
    <xf numFmtId="0" fontId="20" fillId="3" borderId="79" xfId="0" applyFont="1" applyFill="1" applyBorder="1" applyAlignment="1" applyProtection="1">
      <alignment horizontal="center" vertical="center"/>
      <protection locked="0"/>
    </xf>
    <xf numFmtId="0" fontId="20" fillId="3" borderId="87" xfId="0" applyFont="1" applyFill="1" applyBorder="1" applyAlignment="1" applyProtection="1">
      <alignment horizontal="center" vertical="center" wrapText="1"/>
      <protection locked="0"/>
    </xf>
    <xf numFmtId="0" fontId="20" fillId="3" borderId="87" xfId="0" applyFont="1" applyFill="1" applyBorder="1" applyAlignment="1" applyProtection="1">
      <alignment horizontal="center" vertical="center"/>
      <protection locked="0"/>
    </xf>
    <xf numFmtId="0" fontId="24" fillId="3" borderId="87" xfId="0" applyFont="1" applyFill="1" applyBorder="1" applyAlignment="1" applyProtection="1">
      <alignment horizontal="center" vertical="top"/>
      <protection locked="0"/>
    </xf>
    <xf numFmtId="0" fontId="23" fillId="3" borderId="87" xfId="0" applyFont="1" applyFill="1" applyBorder="1" applyAlignment="1" applyProtection="1">
      <alignment horizontal="center" vertical="center" wrapText="1"/>
      <protection locked="0"/>
    </xf>
    <xf numFmtId="0" fontId="23" fillId="3" borderId="85" xfId="0" applyFont="1" applyFill="1" applyBorder="1" applyAlignment="1" applyProtection="1">
      <alignment horizontal="center" vertical="center" wrapText="1"/>
      <protection locked="0"/>
    </xf>
    <xf numFmtId="0" fontId="18" fillId="0" borderId="87" xfId="0" applyFont="1" applyFill="1" applyBorder="1" applyAlignment="1" applyProtection="1">
      <alignment horizontal="center" vertical="center" wrapText="1"/>
      <protection locked="0"/>
    </xf>
    <xf numFmtId="0" fontId="18" fillId="0" borderId="89" xfId="0" applyFont="1" applyFill="1" applyBorder="1" applyAlignment="1" applyProtection="1">
      <alignment horizontal="center" vertical="center" wrapText="1"/>
      <protection locked="0"/>
    </xf>
    <xf numFmtId="0" fontId="25" fillId="12" borderId="85" xfId="0" applyFont="1" applyFill="1" applyBorder="1" applyAlignment="1" applyProtection="1">
      <alignment horizontal="center" vertical="center" textRotation="90"/>
    </xf>
    <xf numFmtId="0" fontId="25" fillId="12" borderId="87" xfId="0" applyFont="1" applyFill="1" applyBorder="1" applyAlignment="1" applyProtection="1">
      <alignment horizontal="center" vertical="center" textRotation="90"/>
    </xf>
    <xf numFmtId="0" fontId="25" fillId="12" borderId="89" xfId="0" applyFont="1" applyFill="1" applyBorder="1" applyAlignment="1" applyProtection="1">
      <alignment horizontal="center" vertical="center" textRotation="90"/>
    </xf>
    <xf numFmtId="0" fontId="21" fillId="3" borderId="85" xfId="0" applyFont="1" applyFill="1" applyBorder="1" applyAlignment="1" applyProtection="1">
      <alignment horizontal="center" vertical="center" textRotation="90" wrapText="1"/>
    </xf>
    <xf numFmtId="0" fontId="21" fillId="3" borderId="87" xfId="0" applyFont="1" applyFill="1" applyBorder="1" applyAlignment="1" applyProtection="1">
      <alignment horizontal="center" vertical="center" textRotation="90" wrapText="1"/>
    </xf>
    <xf numFmtId="0" fontId="21" fillId="3" borderId="89" xfId="0" applyFont="1" applyFill="1" applyBorder="1" applyAlignment="1" applyProtection="1">
      <alignment horizontal="center" vertical="center" textRotation="90" wrapText="1"/>
    </xf>
    <xf numFmtId="0" fontId="21" fillId="3" borderId="85" xfId="0" applyFont="1" applyFill="1" applyBorder="1" applyAlignment="1" applyProtection="1">
      <alignment horizontal="center" vertical="center" textRotation="90" wrapText="1"/>
      <protection locked="0"/>
    </xf>
    <xf numFmtId="0" fontId="21" fillId="3" borderId="87" xfId="0" applyFont="1" applyFill="1" applyBorder="1" applyAlignment="1" applyProtection="1">
      <alignment horizontal="center" vertical="center" textRotation="90" wrapText="1"/>
      <protection locked="0"/>
    </xf>
    <xf numFmtId="0" fontId="21" fillId="3" borderId="89" xfId="0" applyFont="1" applyFill="1" applyBorder="1" applyAlignment="1" applyProtection="1">
      <alignment horizontal="center" vertical="center" textRotation="90" wrapText="1"/>
      <protection locked="0"/>
    </xf>
    <xf numFmtId="0" fontId="20" fillId="11" borderId="85" xfId="0" applyNumberFormat="1" applyFont="1" applyFill="1" applyBorder="1" applyAlignment="1" applyProtection="1">
      <alignment horizontal="center" vertical="center" wrapText="1"/>
      <protection locked="0"/>
    </xf>
    <xf numFmtId="0" fontId="20" fillId="11" borderId="87" xfId="0" applyNumberFormat="1" applyFont="1" applyFill="1" applyBorder="1" applyAlignment="1" applyProtection="1">
      <alignment horizontal="center" vertical="center" wrapText="1"/>
      <protection locked="0"/>
    </xf>
    <xf numFmtId="0" fontId="20" fillId="11" borderId="89" xfId="0" applyNumberFormat="1" applyFont="1" applyFill="1" applyBorder="1" applyAlignment="1" applyProtection="1">
      <alignment horizontal="center" vertical="center" wrapText="1"/>
      <protection locked="0"/>
    </xf>
    <xf numFmtId="0" fontId="28" fillId="3" borderId="85" xfId="0" applyFont="1" applyFill="1" applyBorder="1" applyAlignment="1" applyProtection="1">
      <alignment horizontal="left" vertical="center" wrapText="1"/>
      <protection locked="0"/>
    </xf>
    <xf numFmtId="0" fontId="28" fillId="3" borderId="87" xfId="0" applyFont="1" applyFill="1" applyBorder="1" applyAlignment="1" applyProtection="1">
      <alignment horizontal="left" vertical="center" wrapText="1"/>
      <protection locked="0"/>
    </xf>
    <xf numFmtId="0" fontId="28" fillId="3" borderId="89" xfId="0" applyFont="1" applyFill="1" applyBorder="1" applyAlignment="1" applyProtection="1">
      <alignment horizontal="left" vertical="center" wrapText="1"/>
      <protection locked="0"/>
    </xf>
    <xf numFmtId="0" fontId="14" fillId="12" borderId="85" xfId="0" applyFont="1" applyFill="1" applyBorder="1" applyAlignment="1" applyProtection="1">
      <alignment horizontal="center" vertical="center" textRotation="90" wrapText="1"/>
    </xf>
    <xf numFmtId="0" fontId="14" fillId="12" borderId="87" xfId="0" applyFont="1" applyFill="1" applyBorder="1" applyAlignment="1" applyProtection="1">
      <alignment horizontal="center" vertical="center" textRotation="90" wrapText="1"/>
    </xf>
    <xf numFmtId="0" fontId="14" fillId="12" borderId="91" xfId="0" applyFont="1" applyFill="1" applyBorder="1" applyAlignment="1" applyProtection="1">
      <alignment horizontal="center" vertical="center" textRotation="90" wrapText="1"/>
    </xf>
    <xf numFmtId="0" fontId="28" fillId="3" borderId="179" xfId="0" applyFont="1" applyFill="1" applyBorder="1" applyAlignment="1" applyProtection="1">
      <alignment horizontal="left" vertical="center" wrapText="1"/>
    </xf>
    <xf numFmtId="0" fontId="28" fillId="3" borderId="180" xfId="0" applyFont="1" applyFill="1" applyBorder="1" applyAlignment="1" applyProtection="1">
      <alignment horizontal="left" vertical="center" wrapText="1"/>
    </xf>
    <xf numFmtId="0" fontId="28" fillId="3" borderId="181" xfId="0" applyFont="1" applyFill="1" applyBorder="1" applyAlignment="1" applyProtection="1">
      <alignment horizontal="left" vertical="center" wrapText="1"/>
    </xf>
    <xf numFmtId="0" fontId="21" fillId="3" borderId="85" xfId="0" applyFont="1" applyFill="1" applyBorder="1" applyAlignment="1" applyProtection="1">
      <alignment horizontal="center" vertical="center" textRotation="90"/>
    </xf>
    <xf numFmtId="0" fontId="21" fillId="3" borderId="87" xfId="0" applyFont="1" applyFill="1" applyBorder="1" applyAlignment="1" applyProtection="1">
      <alignment horizontal="center" vertical="center" textRotation="90"/>
    </xf>
    <xf numFmtId="0" fontId="21" fillId="3" borderId="89" xfId="0" applyFont="1" applyFill="1" applyBorder="1" applyAlignment="1" applyProtection="1">
      <alignment horizontal="center" vertical="center" textRotation="90"/>
    </xf>
    <xf numFmtId="0" fontId="25" fillId="12" borderId="90" xfId="0" applyFont="1" applyFill="1" applyBorder="1" applyAlignment="1" applyProtection="1">
      <alignment horizontal="center" vertical="center" textRotation="90"/>
    </xf>
    <xf numFmtId="0" fontId="27" fillId="3" borderId="85" xfId="0" applyFont="1" applyFill="1" applyBorder="1" applyAlignment="1" applyProtection="1">
      <alignment horizontal="center" vertical="center" wrapText="1"/>
    </xf>
    <xf numFmtId="0" fontId="27" fillId="3" borderId="87" xfId="0" applyFont="1" applyFill="1" applyBorder="1" applyAlignment="1" applyProtection="1">
      <alignment horizontal="center" vertical="center" wrapText="1"/>
    </xf>
    <xf numFmtId="0" fontId="22" fillId="3" borderId="96" xfId="0" applyFont="1" applyFill="1" applyBorder="1" applyAlignment="1" applyProtection="1">
      <alignment horizontal="left" vertical="center" wrapText="1"/>
      <protection locked="0"/>
    </xf>
    <xf numFmtId="0" fontId="20" fillId="11" borderId="96" xfId="0" applyFont="1" applyFill="1" applyBorder="1" applyAlignment="1" applyProtection="1">
      <alignment horizontal="center" vertical="center"/>
      <protection locked="0"/>
    </xf>
    <xf numFmtId="0" fontId="22" fillId="3" borderId="98" xfId="0" applyFont="1" applyFill="1" applyBorder="1" applyAlignment="1" applyProtection="1">
      <alignment horizontal="left" vertical="center" wrapText="1"/>
      <protection locked="0"/>
    </xf>
    <xf numFmtId="0" fontId="16" fillId="3" borderId="84" xfId="0" applyFont="1" applyFill="1" applyBorder="1" applyAlignment="1" applyProtection="1">
      <alignment horizontal="center" vertical="center" wrapText="1"/>
    </xf>
    <xf numFmtId="0" fontId="16" fillId="3" borderId="86" xfId="0" applyFont="1" applyFill="1" applyBorder="1" applyAlignment="1" applyProtection="1">
      <alignment horizontal="center" vertical="center" wrapText="1"/>
    </xf>
    <xf numFmtId="0" fontId="16" fillId="3" borderId="88" xfId="0" applyFont="1" applyFill="1" applyBorder="1" applyAlignment="1" applyProtection="1">
      <alignment horizontal="center" vertical="center" wrapText="1"/>
    </xf>
    <xf numFmtId="0" fontId="16" fillId="3" borderId="85" xfId="0" applyFont="1" applyFill="1" applyBorder="1" applyAlignment="1" applyProtection="1">
      <alignment horizontal="center" vertical="center" wrapText="1"/>
    </xf>
    <xf numFmtId="0" fontId="16" fillId="3" borderId="87" xfId="0" applyFont="1" applyFill="1" applyBorder="1" applyAlignment="1" applyProtection="1">
      <alignment horizontal="center" vertical="center" wrapText="1"/>
    </xf>
    <xf numFmtId="0" fontId="16" fillId="3" borderId="89" xfId="0" applyFont="1" applyFill="1" applyBorder="1" applyAlignment="1" applyProtection="1">
      <alignment horizontal="center" vertical="center" wrapText="1"/>
    </xf>
    <xf numFmtId="0" fontId="17" fillId="3" borderId="85" xfId="0" applyFont="1" applyFill="1" applyBorder="1" applyAlignment="1" applyProtection="1">
      <alignment horizontal="center" vertical="center" wrapText="1"/>
    </xf>
    <xf numFmtId="0" fontId="17" fillId="3" borderId="87" xfId="0" applyFont="1" applyFill="1" applyBorder="1" applyAlignment="1" applyProtection="1">
      <alignment horizontal="center" vertical="center" wrapText="1"/>
    </xf>
    <xf numFmtId="0" fontId="21" fillId="3" borderId="93" xfId="0" applyFont="1" applyFill="1" applyBorder="1" applyAlignment="1" applyProtection="1">
      <alignment horizontal="center" vertical="center" textRotation="90" wrapText="1"/>
      <protection locked="0"/>
    </xf>
    <xf numFmtId="0" fontId="21" fillId="3" borderId="96" xfId="0" applyFont="1" applyFill="1" applyBorder="1" applyAlignment="1" applyProtection="1">
      <alignment horizontal="center" vertical="center" textRotation="90" wrapText="1"/>
      <protection locked="0"/>
    </xf>
    <xf numFmtId="0" fontId="21" fillId="3" borderId="98" xfId="0" applyFont="1" applyFill="1" applyBorder="1" applyAlignment="1" applyProtection="1">
      <alignment horizontal="center" vertical="center" textRotation="90" wrapText="1"/>
      <protection locked="0"/>
    </xf>
    <xf numFmtId="0" fontId="20" fillId="11" borderId="93" xfId="0" applyNumberFormat="1" applyFont="1" applyFill="1" applyBorder="1" applyAlignment="1" applyProtection="1">
      <alignment horizontal="center" vertical="center" wrapText="1"/>
      <protection locked="0"/>
    </xf>
    <xf numFmtId="0" fontId="20" fillId="11" borderId="96" xfId="0" applyNumberFormat="1" applyFont="1" applyFill="1" applyBorder="1" applyAlignment="1" applyProtection="1">
      <alignment horizontal="center" vertical="center" wrapText="1"/>
      <protection locked="0"/>
    </xf>
    <xf numFmtId="0" fontId="20" fillId="11" borderId="98" xfId="0" applyNumberFormat="1" applyFont="1" applyFill="1" applyBorder="1" applyAlignment="1" applyProtection="1">
      <alignment horizontal="center" vertical="center" wrapText="1"/>
      <protection locked="0"/>
    </xf>
    <xf numFmtId="0" fontId="25" fillId="12" borderId="93" xfId="0" applyFont="1" applyFill="1" applyBorder="1" applyAlignment="1" applyProtection="1">
      <alignment horizontal="center" vertical="center" textRotation="90"/>
    </xf>
    <xf numFmtId="0" fontId="25" fillId="12" borderId="96" xfId="0" applyFont="1" applyFill="1" applyBorder="1" applyAlignment="1" applyProtection="1">
      <alignment horizontal="center" vertical="center" textRotation="90"/>
    </xf>
    <xf numFmtId="0" fontId="25" fillId="12" borderId="98" xfId="0" applyFont="1" applyFill="1" applyBorder="1" applyAlignment="1" applyProtection="1">
      <alignment horizontal="center" vertical="center" textRotation="90"/>
    </xf>
    <xf numFmtId="0" fontId="16" fillId="3" borderId="92" xfId="0" applyFont="1" applyFill="1" applyBorder="1" applyAlignment="1" applyProtection="1">
      <alignment horizontal="center" vertical="center" wrapText="1"/>
    </xf>
    <xf numFmtId="0" fontId="16" fillId="3" borderId="95" xfId="0" applyFont="1" applyFill="1" applyBorder="1" applyAlignment="1" applyProtection="1">
      <alignment horizontal="center" vertical="center" wrapText="1"/>
    </xf>
    <xf numFmtId="0" fontId="16" fillId="3" borderId="97" xfId="0" applyFont="1" applyFill="1" applyBorder="1" applyAlignment="1" applyProtection="1">
      <alignment horizontal="center" vertical="center" wrapText="1"/>
    </xf>
    <xf numFmtId="0" fontId="16" fillId="3" borderId="93" xfId="0" applyFont="1" applyFill="1" applyBorder="1" applyAlignment="1" applyProtection="1">
      <alignment horizontal="center" vertical="center" wrapText="1"/>
    </xf>
    <xf numFmtId="0" fontId="16" fillId="3" borderId="96" xfId="0" applyFont="1" applyFill="1" applyBorder="1" applyAlignment="1" applyProtection="1">
      <alignment horizontal="center" vertical="center" wrapText="1"/>
    </xf>
    <xf numFmtId="0" fontId="16" fillId="3" borderId="98" xfId="0" applyFont="1" applyFill="1" applyBorder="1" applyAlignment="1" applyProtection="1">
      <alignment horizontal="center" vertical="center" wrapText="1"/>
    </xf>
    <xf numFmtId="0" fontId="17" fillId="3" borderId="93" xfId="0" applyFont="1" applyFill="1" applyBorder="1" applyAlignment="1" applyProtection="1">
      <alignment horizontal="center" vertical="center" wrapText="1"/>
    </xf>
    <xf numFmtId="0" fontId="17" fillId="3" borderId="96" xfId="0" applyFont="1" applyFill="1" applyBorder="1" applyAlignment="1" applyProtection="1">
      <alignment horizontal="center" vertical="center" wrapText="1"/>
    </xf>
    <xf numFmtId="0" fontId="21" fillId="3" borderId="93" xfId="0" applyFont="1" applyFill="1" applyBorder="1" applyAlignment="1" applyProtection="1">
      <alignment horizontal="center" vertical="center" textRotation="90" wrapText="1"/>
    </xf>
    <xf numFmtId="0" fontId="21" fillId="3" borderId="96" xfId="0" applyFont="1" applyFill="1" applyBorder="1" applyAlignment="1" applyProtection="1">
      <alignment horizontal="center" vertical="center" textRotation="90" wrapText="1"/>
    </xf>
    <xf numFmtId="0" fontId="21" fillId="3" borderId="98" xfId="0" applyFont="1" applyFill="1" applyBorder="1" applyAlignment="1" applyProtection="1">
      <alignment horizontal="center" vertical="center" textRotation="90" wrapText="1"/>
    </xf>
    <xf numFmtId="0" fontId="23" fillId="3" borderId="96" xfId="0" applyFont="1" applyFill="1" applyBorder="1" applyAlignment="1" applyProtection="1">
      <alignment horizontal="center" vertical="center" wrapText="1"/>
      <protection locked="0"/>
    </xf>
    <xf numFmtId="0" fontId="28" fillId="3" borderId="93" xfId="0" applyFont="1" applyFill="1" applyBorder="1" applyAlignment="1" applyProtection="1">
      <alignment horizontal="left" vertical="center" wrapText="1"/>
      <protection locked="0"/>
    </xf>
    <xf numFmtId="0" fontId="28" fillId="3" borderId="96" xfId="0" applyFont="1" applyFill="1" applyBorder="1" applyAlignment="1" applyProtection="1">
      <alignment horizontal="left" vertical="center" wrapText="1"/>
      <protection locked="0"/>
    </xf>
    <xf numFmtId="0" fontId="28" fillId="3" borderId="98" xfId="0" applyFont="1" applyFill="1" applyBorder="1" applyAlignment="1" applyProtection="1">
      <alignment horizontal="left" vertical="center" wrapText="1"/>
      <protection locked="0"/>
    </xf>
    <xf numFmtId="0" fontId="14" fillId="12" borderId="94" xfId="0" applyFont="1" applyFill="1" applyBorder="1" applyAlignment="1" applyProtection="1">
      <alignment horizontal="center" vertical="center" textRotation="90" wrapText="1"/>
    </xf>
    <xf numFmtId="0" fontId="14" fillId="12" borderId="96" xfId="0" applyFont="1" applyFill="1" applyBorder="1" applyAlignment="1" applyProtection="1">
      <alignment horizontal="center" vertical="center" textRotation="90" wrapText="1"/>
    </xf>
    <xf numFmtId="0" fontId="14" fillId="12" borderId="98" xfId="0" applyFont="1" applyFill="1" applyBorder="1" applyAlignment="1" applyProtection="1">
      <alignment horizontal="center" vertical="center" textRotation="90" wrapText="1"/>
    </xf>
    <xf numFmtId="0" fontId="20" fillId="3" borderId="96" xfId="0" applyFont="1" applyFill="1" applyBorder="1" applyAlignment="1" applyProtection="1">
      <alignment horizontal="center" vertical="center" wrapText="1"/>
      <protection locked="0"/>
    </xf>
    <xf numFmtId="0" fontId="28" fillId="3" borderId="148" xfId="0" applyFont="1" applyFill="1" applyBorder="1" applyAlignment="1" applyProtection="1">
      <alignment horizontal="left" vertical="center" wrapText="1"/>
    </xf>
    <xf numFmtId="0" fontId="28" fillId="3" borderId="150" xfId="0" applyFont="1" applyFill="1" applyBorder="1" applyAlignment="1" applyProtection="1">
      <alignment horizontal="left" vertical="center" wrapText="1"/>
    </xf>
    <xf numFmtId="0" fontId="28" fillId="3" borderId="168" xfId="0" applyFont="1" applyFill="1" applyBorder="1" applyAlignment="1" applyProtection="1">
      <alignment horizontal="left" vertical="center" wrapText="1"/>
    </xf>
    <xf numFmtId="0" fontId="24" fillId="3" borderId="96" xfId="0" applyFont="1" applyFill="1" applyBorder="1" applyAlignment="1" applyProtection="1">
      <alignment horizontal="center" vertical="top"/>
      <protection locked="0"/>
    </xf>
    <xf numFmtId="0" fontId="21" fillId="3" borderId="93" xfId="0" applyFont="1" applyFill="1" applyBorder="1" applyAlignment="1" applyProtection="1">
      <alignment horizontal="center" vertical="center" textRotation="90"/>
    </xf>
    <xf numFmtId="0" fontId="21" fillId="3" borderId="96" xfId="0" applyFont="1" applyFill="1" applyBorder="1" applyAlignment="1" applyProtection="1">
      <alignment horizontal="center" vertical="center" textRotation="90"/>
    </xf>
    <xf numFmtId="0" fontId="21" fillId="3" borderId="98" xfId="0" applyFont="1" applyFill="1" applyBorder="1" applyAlignment="1" applyProtection="1">
      <alignment horizontal="center" vertical="center" textRotation="90"/>
    </xf>
    <xf numFmtId="0" fontId="25" fillId="12" borderId="94" xfId="0" applyFont="1" applyFill="1" applyBorder="1" applyAlignment="1" applyProtection="1">
      <alignment horizontal="center" vertical="center" textRotation="90"/>
    </xf>
    <xf numFmtId="0" fontId="27" fillId="3" borderId="93" xfId="0" applyFont="1" applyFill="1" applyBorder="1" applyAlignment="1" applyProtection="1">
      <alignment horizontal="center" vertical="center" wrapText="1"/>
    </xf>
    <xf numFmtId="0" fontId="27" fillId="3" borderId="96" xfId="0" applyFont="1" applyFill="1" applyBorder="1" applyAlignment="1" applyProtection="1">
      <alignment horizontal="center" vertical="center" wrapText="1"/>
    </xf>
    <xf numFmtId="0" fontId="23" fillId="3" borderId="93" xfId="0" applyFont="1" applyFill="1" applyBorder="1" applyAlignment="1" applyProtection="1">
      <alignment horizontal="center" vertical="center" wrapText="1"/>
      <protection locked="0"/>
    </xf>
    <xf numFmtId="0" fontId="20" fillId="3" borderId="96" xfId="0" applyFont="1" applyFill="1" applyBorder="1" applyAlignment="1" applyProtection="1">
      <alignment horizontal="center" vertical="center"/>
      <protection locked="0"/>
    </xf>
    <xf numFmtId="0" fontId="22" fillId="3" borderId="103" xfId="0" applyFont="1" applyFill="1" applyBorder="1" applyAlignment="1" applyProtection="1">
      <alignment horizontal="left" vertical="center" wrapText="1"/>
      <protection locked="0"/>
    </xf>
    <xf numFmtId="0" fontId="22" fillId="3" borderId="105" xfId="0" applyFont="1" applyFill="1" applyBorder="1" applyAlignment="1" applyProtection="1">
      <alignment horizontal="left" vertical="center" wrapText="1"/>
      <protection locked="0"/>
    </xf>
    <xf numFmtId="0" fontId="20" fillId="3" borderId="103" xfId="0" applyFont="1" applyFill="1" applyBorder="1" applyAlignment="1" applyProtection="1">
      <alignment horizontal="center" vertical="center"/>
      <protection locked="0"/>
    </xf>
    <xf numFmtId="0" fontId="20" fillId="11" borderId="103" xfId="0" applyFont="1" applyFill="1" applyBorder="1" applyAlignment="1" applyProtection="1">
      <alignment horizontal="center" vertical="center"/>
      <protection locked="0"/>
    </xf>
    <xf numFmtId="0" fontId="23" fillId="3" borderId="100" xfId="0" applyFont="1" applyFill="1" applyBorder="1" applyAlignment="1" applyProtection="1">
      <alignment horizontal="center" vertical="center" wrapText="1"/>
      <protection locked="0"/>
    </xf>
    <xf numFmtId="0" fontId="23" fillId="3" borderId="103" xfId="0" applyFont="1" applyFill="1" applyBorder="1" applyAlignment="1" applyProtection="1">
      <alignment horizontal="center" vertical="center" wrapText="1"/>
      <protection locked="0"/>
    </xf>
    <xf numFmtId="0" fontId="24" fillId="3" borderId="103" xfId="0" applyFont="1" applyFill="1" applyBorder="1" applyAlignment="1" applyProtection="1">
      <alignment horizontal="center" vertical="top"/>
      <protection locked="0"/>
    </xf>
    <xf numFmtId="0" fontId="18" fillId="0" borderId="103" xfId="0" applyFont="1" applyFill="1" applyBorder="1" applyAlignment="1" applyProtection="1">
      <alignment horizontal="center" vertical="center" wrapText="1"/>
      <protection locked="0"/>
    </xf>
    <xf numFmtId="0" fontId="18" fillId="0" borderId="105" xfId="0" applyFont="1" applyFill="1" applyBorder="1" applyAlignment="1" applyProtection="1">
      <alignment horizontal="center" vertical="center" wrapText="1"/>
      <protection locked="0"/>
    </xf>
    <xf numFmtId="0" fontId="25" fillId="12" borderId="100" xfId="0" applyFont="1" applyFill="1" applyBorder="1" applyAlignment="1" applyProtection="1">
      <alignment horizontal="center" vertical="center" textRotation="90"/>
    </xf>
    <xf numFmtId="0" fontId="25" fillId="12" borderId="103" xfId="0" applyFont="1" applyFill="1" applyBorder="1" applyAlignment="1" applyProtection="1">
      <alignment horizontal="center" vertical="center" textRotation="90"/>
    </xf>
    <xf numFmtId="0" fontId="25" fillId="12" borderId="105" xfId="0" applyFont="1" applyFill="1" applyBorder="1" applyAlignment="1" applyProtection="1">
      <alignment horizontal="center" vertical="center" textRotation="90"/>
    </xf>
    <xf numFmtId="0" fontId="21" fillId="3" borderId="100" xfId="0" applyFont="1" applyFill="1" applyBorder="1" applyAlignment="1" applyProtection="1">
      <alignment horizontal="center" vertical="center" textRotation="90" wrapText="1"/>
    </xf>
    <xf numFmtId="0" fontId="21" fillId="3" borderId="103" xfId="0" applyFont="1" applyFill="1" applyBorder="1" applyAlignment="1" applyProtection="1">
      <alignment horizontal="center" vertical="center" textRotation="90" wrapText="1"/>
    </xf>
    <xf numFmtId="0" fontId="21" fillId="3" borderId="105" xfId="0" applyFont="1" applyFill="1" applyBorder="1" applyAlignment="1" applyProtection="1">
      <alignment horizontal="center" vertical="center" textRotation="90" wrapText="1"/>
    </xf>
    <xf numFmtId="0" fontId="21" fillId="3" borderId="100" xfId="0" applyFont="1" applyFill="1" applyBorder="1" applyAlignment="1" applyProtection="1">
      <alignment horizontal="center" vertical="center" textRotation="90" wrapText="1"/>
      <protection locked="0"/>
    </xf>
    <xf numFmtId="0" fontId="21" fillId="3" borderId="103" xfId="0" applyFont="1" applyFill="1" applyBorder="1" applyAlignment="1" applyProtection="1">
      <alignment horizontal="center" vertical="center" textRotation="90" wrapText="1"/>
      <protection locked="0"/>
    </xf>
    <xf numFmtId="0" fontId="21" fillId="3" borderId="105" xfId="0" applyFont="1" applyFill="1" applyBorder="1" applyAlignment="1" applyProtection="1">
      <alignment horizontal="center" vertical="center" textRotation="90" wrapText="1"/>
      <protection locked="0"/>
    </xf>
    <xf numFmtId="0" fontId="20" fillId="11" borderId="100" xfId="0" applyNumberFormat="1" applyFont="1" applyFill="1" applyBorder="1" applyAlignment="1" applyProtection="1">
      <alignment horizontal="center" vertical="center" wrapText="1"/>
      <protection locked="0"/>
    </xf>
    <xf numFmtId="0" fontId="20" fillId="11" borderId="103" xfId="0" applyNumberFormat="1" applyFont="1" applyFill="1" applyBorder="1" applyAlignment="1" applyProtection="1">
      <alignment horizontal="center" vertical="center" wrapText="1"/>
      <protection locked="0"/>
    </xf>
    <xf numFmtId="0" fontId="20" fillId="11" borderId="105" xfId="0" applyNumberFormat="1" applyFont="1" applyFill="1" applyBorder="1" applyAlignment="1" applyProtection="1">
      <alignment horizontal="center" vertical="center" wrapText="1"/>
      <protection locked="0"/>
    </xf>
    <xf numFmtId="0" fontId="20" fillId="3" borderId="103" xfId="0" applyFont="1" applyFill="1" applyBorder="1" applyAlignment="1" applyProtection="1">
      <alignment horizontal="center" vertical="center" wrapText="1"/>
      <protection locked="0"/>
    </xf>
    <xf numFmtId="0" fontId="28" fillId="3" borderId="100" xfId="0" applyFont="1" applyFill="1" applyBorder="1" applyAlignment="1" applyProtection="1">
      <alignment horizontal="left" vertical="center" wrapText="1"/>
      <protection locked="0"/>
    </xf>
    <xf numFmtId="0" fontId="28" fillId="3" borderId="103" xfId="0" applyFont="1" applyFill="1" applyBorder="1" applyAlignment="1" applyProtection="1">
      <alignment horizontal="left" vertical="center" wrapText="1"/>
      <protection locked="0"/>
    </xf>
    <xf numFmtId="0" fontId="28" fillId="3" borderId="105" xfId="0" applyFont="1" applyFill="1" applyBorder="1" applyAlignment="1" applyProtection="1">
      <alignment horizontal="left" vertical="center" wrapText="1"/>
      <protection locked="0"/>
    </xf>
    <xf numFmtId="0" fontId="14" fillId="12" borderId="101" xfId="0" applyFont="1" applyFill="1" applyBorder="1" applyAlignment="1" applyProtection="1">
      <alignment horizontal="center" vertical="center" textRotation="90" wrapText="1"/>
    </xf>
    <xf numFmtId="0" fontId="14" fillId="12" borderId="103" xfId="0" applyFont="1" applyFill="1" applyBorder="1" applyAlignment="1" applyProtection="1">
      <alignment horizontal="center" vertical="center" textRotation="90" wrapText="1"/>
    </xf>
    <xf numFmtId="0" fontId="14" fillId="12" borderId="107" xfId="0" applyFont="1" applyFill="1" applyBorder="1" applyAlignment="1" applyProtection="1">
      <alignment horizontal="center" vertical="center" textRotation="90" wrapText="1"/>
    </xf>
    <xf numFmtId="0" fontId="28" fillId="3" borderId="176" xfId="0" applyFont="1" applyFill="1" applyBorder="1" applyAlignment="1" applyProtection="1">
      <alignment horizontal="left" vertical="center" wrapText="1"/>
    </xf>
    <xf numFmtId="0" fontId="28" fillId="3" borderId="177" xfId="0" applyFont="1" applyFill="1" applyBorder="1" applyAlignment="1" applyProtection="1">
      <alignment horizontal="left" vertical="center" wrapText="1"/>
    </xf>
    <xf numFmtId="0" fontId="28" fillId="3" borderId="178" xfId="0" applyFont="1" applyFill="1" applyBorder="1" applyAlignment="1" applyProtection="1">
      <alignment horizontal="left" vertical="center" wrapText="1"/>
    </xf>
    <xf numFmtId="0" fontId="21" fillId="3" borderId="100" xfId="0" applyFont="1" applyFill="1" applyBorder="1" applyAlignment="1" applyProtection="1">
      <alignment horizontal="center" vertical="center" textRotation="90"/>
    </xf>
    <xf numFmtId="0" fontId="21" fillId="3" borderId="103" xfId="0" applyFont="1" applyFill="1" applyBorder="1" applyAlignment="1" applyProtection="1">
      <alignment horizontal="center" vertical="center" textRotation="90"/>
    </xf>
    <xf numFmtId="0" fontId="21" fillId="3" borderId="105" xfId="0" applyFont="1" applyFill="1" applyBorder="1" applyAlignment="1" applyProtection="1">
      <alignment horizontal="center" vertical="center" textRotation="90"/>
    </xf>
    <xf numFmtId="0" fontId="25" fillId="12" borderId="101" xfId="0" applyFont="1" applyFill="1" applyBorder="1" applyAlignment="1" applyProtection="1">
      <alignment horizontal="center" vertical="center" textRotation="90"/>
    </xf>
    <xf numFmtId="0" fontId="25" fillId="12" borderId="106" xfId="0" applyFont="1" applyFill="1" applyBorder="1" applyAlignment="1" applyProtection="1">
      <alignment horizontal="center" vertical="center" textRotation="90"/>
    </xf>
    <xf numFmtId="0" fontId="27" fillId="3" borderId="100" xfId="0" applyFont="1" applyFill="1" applyBorder="1" applyAlignment="1" applyProtection="1">
      <alignment horizontal="center" vertical="center" wrapText="1"/>
    </xf>
    <xf numFmtId="0" fontId="27" fillId="3" borderId="103" xfId="0" applyFont="1" applyFill="1" applyBorder="1" applyAlignment="1" applyProtection="1">
      <alignment horizontal="center" vertical="center" wrapText="1"/>
    </xf>
    <xf numFmtId="0" fontId="22" fillId="3" borderId="112" xfId="0" applyFont="1" applyFill="1" applyBorder="1" applyAlignment="1" applyProtection="1">
      <alignment horizontal="left" vertical="center" wrapText="1"/>
      <protection locked="0"/>
    </xf>
    <xf numFmtId="0" fontId="22" fillId="3" borderId="114" xfId="0" applyFont="1" applyFill="1" applyBorder="1" applyAlignment="1" applyProtection="1">
      <alignment horizontal="left" vertical="center" wrapText="1"/>
      <protection locked="0"/>
    </xf>
    <xf numFmtId="0" fontId="16" fillId="3" borderId="99" xfId="0" applyFont="1" applyFill="1" applyBorder="1" applyAlignment="1" applyProtection="1">
      <alignment horizontal="center" vertical="center" wrapText="1"/>
    </xf>
    <xf numFmtId="0" fontId="16" fillId="3" borderId="102" xfId="0" applyFont="1" applyFill="1" applyBorder="1" applyAlignment="1" applyProtection="1">
      <alignment horizontal="center" vertical="center" wrapText="1"/>
    </xf>
    <xf numFmtId="0" fontId="16" fillId="3" borderId="104" xfId="0" applyFont="1" applyFill="1" applyBorder="1" applyAlignment="1" applyProtection="1">
      <alignment horizontal="center" vertical="center" wrapText="1"/>
    </xf>
    <xf numFmtId="0" fontId="16" fillId="3" borderId="100" xfId="0" applyFont="1" applyFill="1" applyBorder="1" applyAlignment="1" applyProtection="1">
      <alignment horizontal="center" vertical="center" wrapText="1"/>
    </xf>
    <xf numFmtId="0" fontId="16" fillId="3" borderId="103" xfId="0" applyFont="1" applyFill="1" applyBorder="1" applyAlignment="1" applyProtection="1">
      <alignment horizontal="center" vertical="center" wrapText="1"/>
    </xf>
    <xf numFmtId="0" fontId="16" fillId="3" borderId="105" xfId="0" applyFont="1" applyFill="1" applyBorder="1" applyAlignment="1" applyProtection="1">
      <alignment horizontal="center" vertical="center" wrapText="1"/>
    </xf>
    <xf numFmtId="0" fontId="17" fillId="3" borderId="100" xfId="0" applyFont="1" applyFill="1" applyBorder="1" applyAlignment="1" applyProtection="1">
      <alignment horizontal="center" vertical="center" wrapText="1"/>
    </xf>
    <xf numFmtId="0" fontId="17" fillId="3" borderId="103" xfId="0" applyFont="1" applyFill="1" applyBorder="1" applyAlignment="1" applyProtection="1">
      <alignment horizontal="center" vertical="center" wrapText="1"/>
    </xf>
    <xf numFmtId="0" fontId="21" fillId="3" borderId="109" xfId="0" applyFont="1" applyFill="1" applyBorder="1" applyAlignment="1" applyProtection="1">
      <alignment horizontal="center" vertical="center" textRotation="90" wrapText="1"/>
      <protection locked="0"/>
    </xf>
    <xf numFmtId="0" fontId="21" fillId="3" borderId="112" xfId="0" applyFont="1" applyFill="1" applyBorder="1" applyAlignment="1" applyProtection="1">
      <alignment horizontal="center" vertical="center" textRotation="90" wrapText="1"/>
      <protection locked="0"/>
    </xf>
    <xf numFmtId="0" fontId="21" fillId="3" borderId="114" xfId="0" applyFont="1" applyFill="1" applyBorder="1" applyAlignment="1" applyProtection="1">
      <alignment horizontal="center" vertical="center" textRotation="90" wrapText="1"/>
      <protection locked="0"/>
    </xf>
    <xf numFmtId="0" fontId="20" fillId="11" borderId="109" xfId="0" applyNumberFormat="1" applyFont="1" applyFill="1" applyBorder="1" applyAlignment="1" applyProtection="1">
      <alignment horizontal="center" vertical="center" wrapText="1"/>
      <protection locked="0"/>
    </xf>
    <xf numFmtId="0" fontId="20" fillId="11" borderId="112" xfId="0" applyNumberFormat="1" applyFont="1" applyFill="1" applyBorder="1" applyAlignment="1" applyProtection="1">
      <alignment horizontal="center" vertical="center" wrapText="1"/>
      <protection locked="0"/>
    </xf>
    <xf numFmtId="0" fontId="20" fillId="11" borderId="114" xfId="0" applyNumberFormat="1" applyFont="1" applyFill="1" applyBorder="1" applyAlignment="1" applyProtection="1">
      <alignment horizontal="center" vertical="center" wrapText="1"/>
      <protection locked="0"/>
    </xf>
    <xf numFmtId="0" fontId="25" fillId="12" borderId="109" xfId="0" applyFont="1" applyFill="1" applyBorder="1" applyAlignment="1" applyProtection="1">
      <alignment horizontal="center" vertical="center" textRotation="90"/>
    </xf>
    <xf numFmtId="0" fontId="25" fillId="12" borderId="112" xfId="0" applyFont="1" applyFill="1" applyBorder="1" applyAlignment="1" applyProtection="1">
      <alignment horizontal="center" vertical="center" textRotation="90"/>
    </xf>
    <xf numFmtId="0" fontId="25" fillId="12" borderId="114" xfId="0" applyFont="1" applyFill="1" applyBorder="1" applyAlignment="1" applyProtection="1">
      <alignment horizontal="center" vertical="center" textRotation="90"/>
    </xf>
    <xf numFmtId="0" fontId="16" fillId="3" borderId="108" xfId="0" applyFont="1" applyFill="1" applyBorder="1" applyAlignment="1" applyProtection="1">
      <alignment horizontal="center" vertical="center" wrapText="1"/>
    </xf>
    <xf numFmtId="0" fontId="16" fillId="3" borderId="111" xfId="0" applyFont="1" applyFill="1" applyBorder="1" applyAlignment="1" applyProtection="1">
      <alignment horizontal="center" vertical="center" wrapText="1"/>
    </xf>
    <xf numFmtId="0" fontId="16" fillId="3" borderId="113" xfId="0" applyFont="1" applyFill="1" applyBorder="1" applyAlignment="1" applyProtection="1">
      <alignment horizontal="center" vertical="center" wrapText="1"/>
    </xf>
    <xf numFmtId="0" fontId="16" fillId="3" borderId="109" xfId="0" applyFont="1" applyFill="1" applyBorder="1" applyAlignment="1" applyProtection="1">
      <alignment horizontal="center" vertical="center" wrapText="1"/>
    </xf>
    <xf numFmtId="0" fontId="16" fillId="3" borderId="112" xfId="0" applyFont="1" applyFill="1" applyBorder="1" applyAlignment="1" applyProtection="1">
      <alignment horizontal="center" vertical="center" wrapText="1"/>
    </xf>
    <xf numFmtId="0" fontId="16" fillId="3" borderId="114" xfId="0" applyFont="1" applyFill="1" applyBorder="1" applyAlignment="1" applyProtection="1">
      <alignment horizontal="center" vertical="center" wrapText="1"/>
    </xf>
    <xf numFmtId="0" fontId="17" fillId="3" borderId="109" xfId="0" applyFont="1" applyFill="1" applyBorder="1" applyAlignment="1" applyProtection="1">
      <alignment horizontal="center" vertical="center" wrapText="1"/>
    </xf>
    <xf numFmtId="0" fontId="17" fillId="3" borderId="112" xfId="0" applyFont="1" applyFill="1" applyBorder="1" applyAlignment="1" applyProtection="1">
      <alignment horizontal="center" vertical="center" wrapText="1"/>
    </xf>
    <xf numFmtId="0" fontId="28" fillId="3" borderId="109" xfId="0" applyFont="1" applyFill="1" applyBorder="1" applyAlignment="1" applyProtection="1">
      <alignment horizontal="left" vertical="center" wrapText="1"/>
      <protection locked="0"/>
    </xf>
    <xf numFmtId="0" fontId="28" fillId="3" borderId="112" xfId="0" applyFont="1" applyFill="1" applyBorder="1" applyAlignment="1" applyProtection="1">
      <alignment horizontal="left" vertical="center" wrapText="1"/>
      <protection locked="0"/>
    </xf>
    <xf numFmtId="0" fontId="28" fillId="3" borderId="114" xfId="0" applyFont="1" applyFill="1" applyBorder="1" applyAlignment="1" applyProtection="1">
      <alignment horizontal="left" vertical="center" wrapText="1"/>
      <protection locked="0"/>
    </xf>
    <xf numFmtId="0" fontId="28" fillId="3" borderId="173" xfId="0" applyFont="1" applyFill="1" applyBorder="1" applyAlignment="1" applyProtection="1">
      <alignment horizontal="left" vertical="center" wrapText="1"/>
    </xf>
    <xf numFmtId="0" fontId="28" fillId="3" borderId="174" xfId="0" applyFont="1" applyFill="1" applyBorder="1" applyAlignment="1" applyProtection="1">
      <alignment horizontal="left" vertical="center" wrapText="1"/>
    </xf>
    <xf numFmtId="0" fontId="28" fillId="3" borderId="175" xfId="0" applyFont="1" applyFill="1" applyBorder="1" applyAlignment="1" applyProtection="1">
      <alignment horizontal="left" vertical="center" wrapText="1"/>
    </xf>
    <xf numFmtId="0" fontId="24" fillId="3" borderId="112" xfId="0" applyFont="1" applyFill="1" applyBorder="1" applyAlignment="1" applyProtection="1">
      <alignment horizontal="center" vertical="top" wrapText="1"/>
      <protection locked="0"/>
    </xf>
    <xf numFmtId="0" fontId="24" fillId="3" borderId="112" xfId="0" applyFont="1" applyFill="1" applyBorder="1" applyAlignment="1" applyProtection="1">
      <alignment horizontal="center" vertical="top"/>
      <protection locked="0"/>
    </xf>
    <xf numFmtId="0" fontId="21" fillId="3" borderId="109" xfId="0" applyFont="1" applyFill="1" applyBorder="1" applyAlignment="1" applyProtection="1">
      <alignment horizontal="center" vertical="center" textRotation="90"/>
    </xf>
    <xf numFmtId="0" fontId="21" fillId="3" borderId="112" xfId="0" applyFont="1" applyFill="1" applyBorder="1" applyAlignment="1" applyProtection="1">
      <alignment horizontal="center" vertical="center" textRotation="90"/>
    </xf>
    <xf numFmtId="0" fontId="21" fillId="3" borderId="114" xfId="0" applyFont="1" applyFill="1" applyBorder="1" applyAlignment="1" applyProtection="1">
      <alignment horizontal="center" vertical="center" textRotation="90"/>
    </xf>
    <xf numFmtId="0" fontId="25" fillId="12" borderId="110" xfId="0" applyFont="1" applyFill="1" applyBorder="1" applyAlignment="1" applyProtection="1">
      <alignment horizontal="center" vertical="center" textRotation="90"/>
    </xf>
    <xf numFmtId="0" fontId="25" fillId="12" borderId="115" xfId="0" applyFont="1" applyFill="1" applyBorder="1" applyAlignment="1" applyProtection="1">
      <alignment horizontal="center" vertical="center" textRotation="90"/>
    </xf>
    <xf numFmtId="0" fontId="27" fillId="3" borderId="109" xfId="0" applyFont="1" applyFill="1" applyBorder="1" applyAlignment="1" applyProtection="1">
      <alignment horizontal="center" vertical="center" wrapText="1"/>
    </xf>
    <xf numFmtId="0" fontId="27" fillId="3" borderId="112" xfId="0" applyFont="1" applyFill="1" applyBorder="1" applyAlignment="1" applyProtection="1">
      <alignment horizontal="center" vertical="center" wrapText="1"/>
    </xf>
    <xf numFmtId="0" fontId="23" fillId="3" borderId="109" xfId="0" applyFont="1" applyFill="1" applyBorder="1" applyAlignment="1" applyProtection="1">
      <alignment horizontal="center" vertical="center" wrapText="1"/>
      <protection locked="0"/>
    </xf>
    <xf numFmtId="0" fontId="23" fillId="3" borderId="112" xfId="0" applyFont="1" applyFill="1" applyBorder="1" applyAlignment="1" applyProtection="1">
      <alignment horizontal="center" vertical="center" wrapText="1"/>
      <protection locked="0"/>
    </xf>
    <xf numFmtId="0" fontId="20" fillId="11" borderId="112" xfId="0" applyFont="1" applyFill="1" applyBorder="1" applyAlignment="1" applyProtection="1">
      <alignment horizontal="center" vertical="center"/>
      <protection locked="0"/>
    </xf>
    <xf numFmtId="0" fontId="20" fillId="3" borderId="112" xfId="0" applyFont="1" applyFill="1" applyBorder="1" applyAlignment="1" applyProtection="1">
      <alignment horizontal="center" vertical="center"/>
      <protection locked="0"/>
    </xf>
    <xf numFmtId="0" fontId="14" fillId="12" borderId="110" xfId="0" applyFont="1" applyFill="1" applyBorder="1" applyAlignment="1" applyProtection="1">
      <alignment horizontal="center" vertical="center" textRotation="90" wrapText="1"/>
    </xf>
    <xf numFmtId="0" fontId="14" fillId="12" borderId="112" xfId="0" applyFont="1" applyFill="1" applyBorder="1" applyAlignment="1" applyProtection="1">
      <alignment horizontal="center" vertical="center" textRotation="90" wrapText="1"/>
    </xf>
    <xf numFmtId="0" fontId="14" fillId="12" borderId="116" xfId="0" applyFont="1" applyFill="1" applyBorder="1" applyAlignment="1" applyProtection="1">
      <alignment horizontal="center" vertical="center" textRotation="90" wrapText="1"/>
    </xf>
    <xf numFmtId="0" fontId="20" fillId="3" borderId="112" xfId="0" applyFont="1" applyFill="1" applyBorder="1" applyAlignment="1" applyProtection="1">
      <alignment horizontal="center" vertical="center" wrapText="1"/>
      <protection locked="0"/>
    </xf>
    <xf numFmtId="0" fontId="22" fillId="3" borderId="123" xfId="0" applyFont="1" applyFill="1" applyBorder="1" applyAlignment="1" applyProtection="1">
      <alignment horizontal="left" vertical="center" wrapText="1"/>
      <protection locked="0"/>
    </xf>
    <xf numFmtId="0" fontId="22" fillId="3" borderId="121" xfId="0" applyFont="1" applyFill="1" applyBorder="1" applyAlignment="1" applyProtection="1">
      <alignment horizontal="left" vertical="center" wrapText="1"/>
      <protection locked="0"/>
    </xf>
    <xf numFmtId="0" fontId="22" fillId="11" borderId="112" xfId="0" applyNumberFormat="1" applyFont="1" applyFill="1" applyBorder="1" applyAlignment="1" applyProtection="1">
      <alignment horizontal="left" vertical="center" wrapText="1"/>
      <protection locked="0"/>
    </xf>
    <xf numFmtId="0" fontId="21" fillId="3" borderId="109" xfId="0" applyFont="1" applyFill="1" applyBorder="1" applyAlignment="1" applyProtection="1">
      <alignment horizontal="center" vertical="center" textRotation="90" wrapText="1"/>
    </xf>
    <xf numFmtId="0" fontId="21" fillId="3" borderId="112" xfId="0" applyFont="1" applyFill="1" applyBorder="1" applyAlignment="1" applyProtection="1">
      <alignment horizontal="center" vertical="center" textRotation="90" wrapText="1"/>
    </xf>
    <xf numFmtId="0" fontId="21" fillId="3" borderId="114" xfId="0" applyFont="1" applyFill="1" applyBorder="1" applyAlignment="1" applyProtection="1">
      <alignment horizontal="center" vertical="center" textRotation="90" wrapText="1"/>
    </xf>
    <xf numFmtId="0" fontId="23" fillId="3" borderId="121" xfId="0" applyFont="1" applyFill="1" applyBorder="1" applyAlignment="1" applyProtection="1">
      <alignment horizontal="center" vertical="center" wrapText="1"/>
      <protection locked="0"/>
    </xf>
    <xf numFmtId="0" fontId="21" fillId="3" borderId="118" xfId="0" applyFont="1" applyFill="1" applyBorder="1" applyAlignment="1" applyProtection="1">
      <alignment horizontal="center" vertical="center" textRotation="90" wrapText="1"/>
      <protection locked="0"/>
    </xf>
    <xf numFmtId="0" fontId="21" fillId="3" borderId="121" xfId="0" applyFont="1" applyFill="1" applyBorder="1" applyAlignment="1" applyProtection="1">
      <alignment horizontal="center" vertical="center" textRotation="90" wrapText="1"/>
      <protection locked="0"/>
    </xf>
    <xf numFmtId="0" fontId="21" fillId="3" borderId="123" xfId="0" applyFont="1" applyFill="1" applyBorder="1" applyAlignment="1" applyProtection="1">
      <alignment horizontal="center" vertical="center" textRotation="90" wrapText="1"/>
      <protection locked="0"/>
    </xf>
    <xf numFmtId="0" fontId="20" fillId="11" borderId="118" xfId="0" applyNumberFormat="1" applyFont="1" applyFill="1" applyBorder="1" applyAlignment="1" applyProtection="1">
      <alignment horizontal="center" vertical="center" wrapText="1"/>
      <protection locked="0"/>
    </xf>
    <xf numFmtId="0" fontId="20" fillId="11" borderId="121" xfId="0" applyNumberFormat="1" applyFont="1" applyFill="1" applyBorder="1" applyAlignment="1" applyProtection="1">
      <alignment horizontal="center" vertical="center" wrapText="1"/>
      <protection locked="0"/>
    </xf>
    <xf numFmtId="0" fontId="20" fillId="11" borderId="123" xfId="0" applyNumberFormat="1" applyFont="1" applyFill="1" applyBorder="1" applyAlignment="1" applyProtection="1">
      <alignment horizontal="center" vertical="center" wrapText="1"/>
      <protection locked="0"/>
    </xf>
    <xf numFmtId="0" fontId="25" fillId="12" borderId="118" xfId="0" applyFont="1" applyFill="1" applyBorder="1" applyAlignment="1" applyProtection="1">
      <alignment horizontal="center" vertical="center" textRotation="90"/>
    </xf>
    <xf numFmtId="0" fontId="25" fillId="12" borderId="121" xfId="0" applyFont="1" applyFill="1" applyBorder="1" applyAlignment="1" applyProtection="1">
      <alignment horizontal="center" vertical="center" textRotation="90"/>
    </xf>
    <xf numFmtId="0" fontId="25" fillId="12" borderId="123" xfId="0" applyFont="1" applyFill="1" applyBorder="1" applyAlignment="1" applyProtection="1">
      <alignment horizontal="center" vertical="center" textRotation="90"/>
    </xf>
    <xf numFmtId="0" fontId="20" fillId="3" borderId="121" xfId="0" applyFont="1" applyFill="1" applyBorder="1" applyAlignment="1" applyProtection="1">
      <alignment horizontal="center" vertical="center" wrapText="1"/>
      <protection locked="0"/>
    </xf>
    <xf numFmtId="0" fontId="20" fillId="3" borderId="121" xfId="0" applyFont="1" applyFill="1" applyBorder="1" applyAlignment="1" applyProtection="1">
      <alignment horizontal="center" vertical="center"/>
      <protection locked="0"/>
    </xf>
    <xf numFmtId="0" fontId="20" fillId="11" borderId="121" xfId="0" applyFont="1" applyFill="1" applyBorder="1" applyAlignment="1" applyProtection="1">
      <alignment horizontal="center" vertical="center"/>
      <protection locked="0"/>
    </xf>
    <xf numFmtId="0" fontId="24" fillId="3" borderId="121" xfId="0" applyFont="1" applyFill="1" applyBorder="1" applyAlignment="1" applyProtection="1">
      <alignment horizontal="center" vertical="top"/>
      <protection locked="0"/>
    </xf>
    <xf numFmtId="0" fontId="23" fillId="3" borderId="118" xfId="0" applyFont="1" applyFill="1" applyBorder="1" applyAlignment="1" applyProtection="1">
      <alignment horizontal="center" vertical="center" wrapText="1"/>
      <protection locked="0"/>
    </xf>
    <xf numFmtId="0" fontId="18" fillId="0" borderId="121" xfId="0" applyFont="1" applyFill="1" applyBorder="1" applyAlignment="1" applyProtection="1">
      <alignment horizontal="center" vertical="center" wrapText="1"/>
      <protection locked="0"/>
    </xf>
    <xf numFmtId="0" fontId="18" fillId="0" borderId="123" xfId="0" applyFont="1" applyFill="1" applyBorder="1" applyAlignment="1" applyProtection="1">
      <alignment horizontal="center" vertical="center" wrapText="1"/>
      <protection locked="0"/>
    </xf>
    <xf numFmtId="0" fontId="22" fillId="11" borderId="121" xfId="0" applyNumberFormat="1" applyFont="1" applyFill="1" applyBorder="1" applyAlignment="1" applyProtection="1">
      <alignment horizontal="left" vertical="center"/>
      <protection locked="0"/>
    </xf>
    <xf numFmtId="0" fontId="22" fillId="11" borderId="121" xfId="0" applyNumberFormat="1" applyFont="1" applyFill="1" applyBorder="1" applyAlignment="1" applyProtection="1">
      <alignment horizontal="left" vertical="center" wrapText="1"/>
      <protection locked="0"/>
    </xf>
    <xf numFmtId="0" fontId="21" fillId="3" borderId="118" xfId="0" applyFont="1" applyFill="1" applyBorder="1" applyAlignment="1" applyProtection="1">
      <alignment horizontal="center" vertical="center" textRotation="90" wrapText="1"/>
    </xf>
    <xf numFmtId="0" fontId="21" fillId="3" borderId="121" xfId="0" applyFont="1" applyFill="1" applyBorder="1" applyAlignment="1" applyProtection="1">
      <alignment horizontal="center" vertical="center" textRotation="90" wrapText="1"/>
    </xf>
    <xf numFmtId="0" fontId="21" fillId="3" borderId="123" xfId="0" applyFont="1" applyFill="1" applyBorder="1" applyAlignment="1" applyProtection="1">
      <alignment horizontal="center" vertical="center" textRotation="90" wrapText="1"/>
    </xf>
    <xf numFmtId="0" fontId="24" fillId="3" borderId="154" xfId="0" applyFont="1" applyFill="1" applyBorder="1" applyAlignment="1" applyProtection="1">
      <alignment horizontal="center" vertical="center" wrapText="1"/>
      <protection locked="0"/>
    </xf>
    <xf numFmtId="0" fontId="24" fillId="3" borderId="155" xfId="0" applyFont="1" applyFill="1" applyBorder="1" applyAlignment="1" applyProtection="1">
      <alignment horizontal="center" vertical="center" wrapText="1"/>
      <protection locked="0"/>
    </xf>
    <xf numFmtId="0" fontId="28" fillId="3" borderId="118" xfId="0" applyFont="1" applyFill="1" applyBorder="1" applyAlignment="1" applyProtection="1">
      <alignment horizontal="left" vertical="center" wrapText="1"/>
      <protection locked="0"/>
    </xf>
    <xf numFmtId="0" fontId="28" fillId="3" borderId="121" xfId="0" applyFont="1" applyFill="1" applyBorder="1" applyAlignment="1" applyProtection="1">
      <alignment horizontal="left" vertical="center" wrapText="1"/>
      <protection locked="0"/>
    </xf>
    <xf numFmtId="0" fontId="28" fillId="3" borderId="123" xfId="0" applyFont="1" applyFill="1" applyBorder="1" applyAlignment="1" applyProtection="1">
      <alignment horizontal="left" vertical="center" wrapText="1"/>
      <protection locked="0"/>
    </xf>
    <xf numFmtId="0" fontId="14" fillId="12" borderId="119" xfId="0" applyFont="1" applyFill="1" applyBorder="1" applyAlignment="1" applyProtection="1">
      <alignment horizontal="center" vertical="center" textRotation="90" wrapText="1"/>
    </xf>
    <xf numFmtId="0" fontId="14" fillId="12" borderId="121" xfId="0" applyFont="1" applyFill="1" applyBorder="1" applyAlignment="1" applyProtection="1">
      <alignment horizontal="center" vertical="center" textRotation="90" wrapText="1"/>
    </xf>
    <xf numFmtId="0" fontId="14" fillId="12" borderId="125" xfId="0" applyFont="1" applyFill="1" applyBorder="1" applyAlignment="1" applyProtection="1">
      <alignment horizontal="center" vertical="center" textRotation="90" wrapText="1"/>
    </xf>
    <xf numFmtId="0" fontId="28" fillId="3" borderId="170" xfId="0" applyFont="1" applyFill="1" applyBorder="1" applyAlignment="1" applyProtection="1">
      <alignment horizontal="left" vertical="center" wrapText="1"/>
    </xf>
    <xf numFmtId="0" fontId="28" fillId="3" borderId="171" xfId="0" applyFont="1" applyFill="1" applyBorder="1" applyAlignment="1" applyProtection="1">
      <alignment horizontal="left" vertical="center" wrapText="1"/>
    </xf>
    <xf numFmtId="0" fontId="28" fillId="3" borderId="172" xfId="0" applyFont="1" applyFill="1" applyBorder="1" applyAlignment="1" applyProtection="1">
      <alignment horizontal="left" vertical="center" wrapText="1"/>
    </xf>
    <xf numFmtId="0" fontId="24" fillId="3" borderId="161" xfId="0" applyFont="1" applyFill="1" applyBorder="1" applyAlignment="1" applyProtection="1">
      <alignment horizontal="center" vertical="top" wrapText="1"/>
      <protection locked="0"/>
    </xf>
    <xf numFmtId="0" fontId="24" fillId="3" borderId="162" xfId="0" applyFont="1" applyFill="1" applyBorder="1" applyAlignment="1" applyProtection="1">
      <alignment horizontal="center" vertical="top" wrapText="1"/>
      <protection locked="0"/>
    </xf>
    <xf numFmtId="0" fontId="24" fillId="3" borderId="163" xfId="0" applyFont="1" applyFill="1" applyBorder="1" applyAlignment="1" applyProtection="1">
      <alignment horizontal="center" vertical="top" wrapText="1"/>
      <protection locked="0"/>
    </xf>
    <xf numFmtId="0" fontId="24" fillId="3" borderId="164" xfId="0" applyFont="1" applyFill="1" applyBorder="1" applyAlignment="1" applyProtection="1">
      <alignment horizontal="center" vertical="top" wrapText="1"/>
      <protection locked="0"/>
    </xf>
    <xf numFmtId="0" fontId="24" fillId="3" borderId="165" xfId="0" applyFont="1" applyFill="1" applyBorder="1" applyAlignment="1" applyProtection="1">
      <alignment horizontal="center" vertical="top" wrapText="1"/>
      <protection locked="0"/>
    </xf>
    <xf numFmtId="0" fontId="24" fillId="3" borderId="166" xfId="0" applyFont="1" applyFill="1" applyBorder="1" applyAlignment="1" applyProtection="1">
      <alignment horizontal="center" vertical="top" wrapText="1"/>
      <protection locked="0"/>
    </xf>
    <xf numFmtId="0" fontId="24" fillId="3" borderId="130" xfId="0" applyFont="1" applyFill="1" applyBorder="1" applyAlignment="1" applyProtection="1">
      <alignment horizontal="center" vertical="top" wrapText="1"/>
      <protection locked="0"/>
    </xf>
    <xf numFmtId="0" fontId="24" fillId="3" borderId="130" xfId="0" applyFont="1" applyFill="1" applyBorder="1" applyAlignment="1" applyProtection="1">
      <alignment horizontal="center" vertical="top"/>
      <protection locked="0"/>
    </xf>
    <xf numFmtId="0" fontId="21" fillId="3" borderId="118" xfId="0" applyFont="1" applyFill="1" applyBorder="1" applyAlignment="1" applyProtection="1">
      <alignment horizontal="center" vertical="center" textRotation="90"/>
    </xf>
    <xf numFmtId="0" fontId="21" fillId="3" borderId="121" xfId="0" applyFont="1" applyFill="1" applyBorder="1" applyAlignment="1" applyProtection="1">
      <alignment horizontal="center" vertical="center" textRotation="90"/>
    </xf>
    <xf numFmtId="0" fontId="21" fillId="3" borderId="123" xfId="0" applyFont="1" applyFill="1" applyBorder="1" applyAlignment="1" applyProtection="1">
      <alignment horizontal="center" vertical="center" textRotation="90"/>
    </xf>
    <xf numFmtId="0" fontId="25" fillId="12" borderId="119" xfId="0" applyFont="1" applyFill="1" applyBorder="1" applyAlignment="1" applyProtection="1">
      <alignment horizontal="center" vertical="center" textRotation="90"/>
    </xf>
    <xf numFmtId="0" fontId="25" fillId="12" borderId="124" xfId="0" applyFont="1" applyFill="1" applyBorder="1" applyAlignment="1" applyProtection="1">
      <alignment horizontal="center" vertical="center" textRotation="90"/>
    </xf>
    <xf numFmtId="0" fontId="27" fillId="3" borderId="118" xfId="0" applyFont="1" applyFill="1" applyBorder="1" applyAlignment="1" applyProtection="1">
      <alignment horizontal="center" vertical="center" wrapText="1"/>
    </xf>
    <xf numFmtId="0" fontId="27" fillId="3" borderId="121" xfId="0" applyFont="1" applyFill="1" applyBorder="1" applyAlignment="1" applyProtection="1">
      <alignment horizontal="center" vertical="center" wrapText="1"/>
    </xf>
    <xf numFmtId="0" fontId="20" fillId="3" borderId="130" xfId="0" applyFont="1" applyFill="1" applyBorder="1" applyAlignment="1" applyProtection="1">
      <alignment horizontal="center" vertical="center" wrapText="1"/>
      <protection locked="0"/>
    </xf>
    <xf numFmtId="0" fontId="22" fillId="3" borderId="130" xfId="0" applyFont="1" applyFill="1" applyBorder="1" applyAlignment="1" applyProtection="1">
      <alignment horizontal="left" vertical="center" wrapText="1"/>
      <protection locked="0"/>
    </xf>
    <xf numFmtId="0" fontId="22" fillId="3" borderId="132" xfId="0" applyFont="1" applyFill="1" applyBorder="1" applyAlignment="1" applyProtection="1">
      <alignment horizontal="left" vertical="center" wrapText="1"/>
      <protection locked="0"/>
    </xf>
    <xf numFmtId="0" fontId="20" fillId="11" borderId="130" xfId="0" applyFont="1" applyFill="1" applyBorder="1" applyAlignment="1" applyProtection="1">
      <alignment horizontal="center" vertical="center"/>
      <protection locked="0"/>
    </xf>
    <xf numFmtId="0" fontId="16" fillId="3" borderId="117" xfId="0" applyFont="1" applyFill="1" applyBorder="1" applyAlignment="1" applyProtection="1">
      <alignment horizontal="center" vertical="center" wrapText="1"/>
    </xf>
    <xf numFmtId="0" fontId="16" fillId="3" borderId="120" xfId="0" applyFont="1" applyFill="1" applyBorder="1" applyAlignment="1" applyProtection="1">
      <alignment horizontal="center" vertical="center" wrapText="1"/>
    </xf>
    <xf numFmtId="0" fontId="16" fillId="3" borderId="122" xfId="0" applyFont="1" applyFill="1" applyBorder="1" applyAlignment="1" applyProtection="1">
      <alignment horizontal="center" vertical="center" wrapText="1"/>
    </xf>
    <xf numFmtId="0" fontId="16" fillId="3" borderId="118" xfId="0" applyFont="1" applyFill="1" applyBorder="1" applyAlignment="1" applyProtection="1">
      <alignment horizontal="center" vertical="center" wrapText="1"/>
    </xf>
    <xf numFmtId="0" fontId="16" fillId="3" borderId="121" xfId="0" applyFont="1" applyFill="1" applyBorder="1" applyAlignment="1" applyProtection="1">
      <alignment horizontal="center" vertical="center" wrapText="1"/>
    </xf>
    <xf numFmtId="0" fontId="16" fillId="3" borderId="123" xfId="0" applyFont="1" applyFill="1" applyBorder="1" applyAlignment="1" applyProtection="1">
      <alignment horizontal="center" vertical="center" wrapText="1"/>
    </xf>
    <xf numFmtId="0" fontId="17" fillId="3" borderId="118" xfId="0" applyFont="1" applyFill="1" applyBorder="1" applyAlignment="1" applyProtection="1">
      <alignment horizontal="center" vertical="center" wrapText="1"/>
    </xf>
    <xf numFmtId="0" fontId="17" fillId="3" borderId="121" xfId="0" applyFont="1" applyFill="1" applyBorder="1" applyAlignment="1" applyProtection="1">
      <alignment horizontal="center" vertical="center" wrapText="1"/>
    </xf>
    <xf numFmtId="0" fontId="25" fillId="12" borderId="127" xfId="0" applyFont="1" applyFill="1" applyBorder="1" applyAlignment="1" applyProtection="1">
      <alignment horizontal="center" vertical="center" textRotation="90"/>
    </xf>
    <xf numFmtId="0" fontId="25" fillId="12" borderId="130" xfId="0" applyFont="1" applyFill="1" applyBorder="1" applyAlignment="1" applyProtection="1">
      <alignment horizontal="center" vertical="center" textRotation="90"/>
    </xf>
    <xf numFmtId="0" fontId="25" fillId="12" borderId="132" xfId="0" applyFont="1" applyFill="1" applyBorder="1" applyAlignment="1" applyProtection="1">
      <alignment horizontal="center" vertical="center" textRotation="90"/>
    </xf>
    <xf numFmtId="0" fontId="21" fillId="3" borderId="127" xfId="0" applyFont="1" applyFill="1" applyBorder="1" applyAlignment="1" applyProtection="1">
      <alignment horizontal="center" vertical="center" textRotation="90" wrapText="1"/>
    </xf>
    <xf numFmtId="0" fontId="21" fillId="3" borderId="130" xfId="0" applyFont="1" applyFill="1" applyBorder="1" applyAlignment="1" applyProtection="1">
      <alignment horizontal="center" vertical="center" textRotation="90" wrapText="1"/>
    </xf>
    <xf numFmtId="0" fontId="21" fillId="3" borderId="132" xfId="0" applyFont="1" applyFill="1" applyBorder="1" applyAlignment="1" applyProtection="1">
      <alignment horizontal="center" vertical="center" textRotation="90" wrapText="1"/>
    </xf>
    <xf numFmtId="0" fontId="42" fillId="3" borderId="130" xfId="0" applyFont="1" applyFill="1" applyBorder="1" applyAlignment="1" applyProtection="1">
      <alignment horizontal="center" vertical="center" wrapText="1"/>
      <protection locked="0"/>
    </xf>
    <xf numFmtId="0" fontId="14" fillId="12" borderId="128" xfId="0" applyFont="1" applyFill="1" applyBorder="1" applyAlignment="1" applyProtection="1">
      <alignment horizontal="center" vertical="center" textRotation="90" wrapText="1"/>
    </xf>
    <xf numFmtId="0" fontId="14" fillId="12" borderId="130" xfId="0" applyFont="1" applyFill="1" applyBorder="1" applyAlignment="1" applyProtection="1">
      <alignment horizontal="center" vertical="center" textRotation="90" wrapText="1"/>
    </xf>
    <xf numFmtId="0" fontId="14" fillId="12" borderId="134" xfId="0" applyFont="1" applyFill="1" applyBorder="1" applyAlignment="1" applyProtection="1">
      <alignment horizontal="center" vertical="center" textRotation="90" wrapText="1"/>
    </xf>
    <xf numFmtId="0" fontId="40" fillId="3" borderId="194" xfId="0" applyFont="1" applyFill="1" applyBorder="1" applyAlignment="1" applyProtection="1">
      <alignment horizontal="justify" vertical="center" wrapText="1"/>
      <protection locked="0"/>
    </xf>
    <xf numFmtId="0" fontId="40" fillId="3" borderId="195" xfId="0" applyFont="1" applyFill="1" applyBorder="1" applyAlignment="1" applyProtection="1">
      <alignment horizontal="justify" vertical="center" wrapText="1"/>
      <protection locked="0"/>
    </xf>
    <xf numFmtId="0" fontId="40" fillId="3" borderId="196" xfId="0" applyFont="1" applyFill="1" applyBorder="1" applyAlignment="1" applyProtection="1">
      <alignment horizontal="justify" vertical="center" wrapText="1"/>
      <protection locked="0"/>
    </xf>
    <xf numFmtId="0" fontId="40" fillId="3" borderId="161" xfId="0" applyFont="1" applyFill="1" applyBorder="1" applyAlignment="1" applyProtection="1">
      <alignment horizontal="justify" vertical="center" wrapText="1"/>
      <protection locked="0"/>
    </xf>
    <xf numFmtId="0" fontId="40" fillId="3" borderId="162" xfId="0" applyFont="1" applyFill="1" applyBorder="1" applyAlignment="1" applyProtection="1">
      <alignment horizontal="justify" vertical="center" wrapText="1"/>
      <protection locked="0"/>
    </xf>
    <xf numFmtId="0" fontId="40" fillId="3" borderId="163" xfId="0" applyFont="1" applyFill="1" applyBorder="1" applyAlignment="1" applyProtection="1">
      <alignment horizontal="justify" vertical="center" wrapText="1"/>
      <protection locked="0"/>
    </xf>
    <xf numFmtId="0" fontId="40" fillId="3" borderId="164" xfId="0" applyFont="1" applyFill="1" applyBorder="1" applyAlignment="1" applyProtection="1">
      <alignment horizontal="justify" vertical="center" wrapText="1"/>
      <protection locked="0"/>
    </xf>
    <xf numFmtId="0" fontId="40" fillId="3" borderId="165" xfId="0" applyFont="1" applyFill="1" applyBorder="1" applyAlignment="1" applyProtection="1">
      <alignment horizontal="justify" vertical="center" wrapText="1"/>
      <protection locked="0"/>
    </xf>
    <xf numFmtId="0" fontId="40" fillId="3" borderId="166" xfId="0" applyFont="1" applyFill="1" applyBorder="1" applyAlignment="1" applyProtection="1">
      <alignment horizontal="justify" vertical="center" wrapText="1"/>
      <protection locked="0"/>
    </xf>
    <xf numFmtId="0" fontId="21" fillId="3" borderId="127" xfId="0" applyFont="1" applyFill="1" applyBorder="1" applyAlignment="1" applyProtection="1">
      <alignment horizontal="center" vertical="center" textRotation="90"/>
    </xf>
    <xf numFmtId="0" fontId="21" fillId="3" borderId="130" xfId="0" applyFont="1" applyFill="1" applyBorder="1" applyAlignment="1" applyProtection="1">
      <alignment horizontal="center" vertical="center" textRotation="90"/>
    </xf>
    <xf numFmtId="0" fontId="21" fillId="3" borderId="132" xfId="0" applyFont="1" applyFill="1" applyBorder="1" applyAlignment="1" applyProtection="1">
      <alignment horizontal="center" vertical="center" textRotation="90"/>
    </xf>
    <xf numFmtId="0" fontId="25" fillId="12" borderId="128" xfId="0" applyFont="1" applyFill="1" applyBorder="1" applyAlignment="1" applyProtection="1">
      <alignment horizontal="center" vertical="center" textRotation="90"/>
    </xf>
    <xf numFmtId="0" fontId="25" fillId="12" borderId="133" xfId="0" applyFont="1" applyFill="1" applyBorder="1" applyAlignment="1" applyProtection="1">
      <alignment horizontal="center" vertical="center" textRotation="90"/>
    </xf>
    <xf numFmtId="0" fontId="27" fillId="3" borderId="127" xfId="0" applyFont="1" applyFill="1" applyBorder="1" applyAlignment="1" applyProtection="1">
      <alignment horizontal="center" vertical="center" wrapText="1"/>
    </xf>
    <xf numFmtId="0" fontId="27" fillId="3" borderId="130" xfId="0" applyFont="1" applyFill="1" applyBorder="1" applyAlignment="1" applyProtection="1">
      <alignment horizontal="center" vertical="center" wrapText="1"/>
    </xf>
    <xf numFmtId="0" fontId="28" fillId="3" borderId="127" xfId="0" applyFont="1" applyFill="1" applyBorder="1" applyAlignment="1" applyProtection="1">
      <alignment horizontal="left" vertical="center" wrapText="1"/>
      <protection locked="0"/>
    </xf>
    <xf numFmtId="0" fontId="28" fillId="3" borderId="130" xfId="0" applyFont="1" applyFill="1" applyBorder="1" applyAlignment="1" applyProtection="1">
      <alignment horizontal="left" vertical="center" wrapText="1"/>
      <protection locked="0"/>
    </xf>
    <xf numFmtId="0" fontId="28" fillId="3" borderId="132" xfId="0" applyFont="1" applyFill="1" applyBorder="1" applyAlignment="1" applyProtection="1">
      <alignment horizontal="left" vertical="center" wrapText="1"/>
      <protection locked="0"/>
    </xf>
    <xf numFmtId="0" fontId="23" fillId="3" borderId="127" xfId="0" applyFont="1" applyFill="1" applyBorder="1" applyAlignment="1" applyProtection="1">
      <alignment horizontal="center" vertical="center" wrapText="1"/>
      <protection locked="0"/>
    </xf>
    <xf numFmtId="0" fontId="40" fillId="3" borderId="160" xfId="0" applyFont="1" applyFill="1" applyBorder="1" applyAlignment="1" applyProtection="1">
      <alignment horizontal="justify" vertical="center" wrapText="1"/>
      <protection locked="0"/>
    </xf>
    <xf numFmtId="0" fontId="40" fillId="3" borderId="152" xfId="0" applyFont="1" applyFill="1" applyBorder="1" applyAlignment="1" applyProtection="1">
      <alignment horizontal="justify" vertical="center" wrapText="1"/>
      <protection locked="0"/>
    </xf>
    <xf numFmtId="0" fontId="40" fillId="3" borderId="153" xfId="0" applyFont="1" applyFill="1" applyBorder="1" applyAlignment="1" applyProtection="1">
      <alignment horizontal="justify" vertical="center" wrapText="1"/>
      <protection locked="0"/>
    </xf>
    <xf numFmtId="0" fontId="20" fillId="3" borderId="130" xfId="0" applyFont="1" applyFill="1" applyBorder="1" applyAlignment="1" applyProtection="1">
      <alignment horizontal="center" vertical="center"/>
      <protection locked="0"/>
    </xf>
    <xf numFmtId="0" fontId="40" fillId="3" borderId="156" xfId="0" applyFont="1" applyFill="1" applyBorder="1" applyAlignment="1" applyProtection="1">
      <alignment horizontal="justify" vertical="center" wrapText="1"/>
    </xf>
    <xf numFmtId="0" fontId="40" fillId="3" borderId="169" xfId="0" applyFont="1" applyFill="1" applyBorder="1" applyAlignment="1" applyProtection="1">
      <alignment horizontal="justify" vertical="center" wrapText="1"/>
    </xf>
    <xf numFmtId="0" fontId="40" fillId="0" borderId="154" xfId="0" applyFont="1" applyFill="1" applyBorder="1" applyAlignment="1" applyProtection="1">
      <alignment horizontal="justify" vertical="center" wrapText="1"/>
      <protection locked="0"/>
    </xf>
    <xf numFmtId="0" fontId="40" fillId="0" borderId="155" xfId="0" applyFont="1" applyFill="1" applyBorder="1" applyAlignment="1" applyProtection="1">
      <alignment horizontal="justify" vertical="center" wrapText="1"/>
      <protection locked="0"/>
    </xf>
    <xf numFmtId="0" fontId="40" fillId="0" borderId="156" xfId="0" applyFont="1" applyFill="1" applyBorder="1" applyAlignment="1" applyProtection="1">
      <alignment horizontal="justify" vertical="center" wrapText="1"/>
      <protection locked="0"/>
    </xf>
    <xf numFmtId="0" fontId="40" fillId="0" borderId="157" xfId="0" applyFont="1" applyFill="1" applyBorder="1" applyAlignment="1" applyProtection="1">
      <alignment horizontal="justify" vertical="center" wrapText="1"/>
      <protection locked="0"/>
    </xf>
    <xf numFmtId="0" fontId="40" fillId="0" borderId="158" xfId="0" applyFont="1" applyFill="1" applyBorder="1" applyAlignment="1" applyProtection="1">
      <alignment horizontal="justify" vertical="center" wrapText="1"/>
      <protection locked="0"/>
    </xf>
    <xf numFmtId="0" fontId="40" fillId="0" borderId="159" xfId="0" applyFont="1" applyFill="1" applyBorder="1" applyAlignment="1" applyProtection="1">
      <alignment horizontal="justify" vertical="center" wrapText="1"/>
      <protection locked="0"/>
    </xf>
    <xf numFmtId="0" fontId="40" fillId="3" borderId="154" xfId="0" applyFont="1" applyFill="1" applyBorder="1" applyAlignment="1" applyProtection="1">
      <alignment horizontal="justify" vertical="center" wrapText="1"/>
      <protection locked="0"/>
    </xf>
    <xf numFmtId="0" fontId="40" fillId="3" borderId="155" xfId="0" applyFont="1" applyFill="1" applyBorder="1" applyAlignment="1" applyProtection="1">
      <alignment horizontal="justify" vertical="center" wrapText="1"/>
      <protection locked="0"/>
    </xf>
    <xf numFmtId="0" fontId="40" fillId="3" borderId="156" xfId="0" applyFont="1" applyFill="1" applyBorder="1" applyAlignment="1" applyProtection="1">
      <alignment horizontal="justify" vertical="center" wrapText="1"/>
      <protection locked="0"/>
    </xf>
    <xf numFmtId="0" fontId="40" fillId="3" borderId="157" xfId="0" applyFont="1" applyFill="1" applyBorder="1" applyAlignment="1" applyProtection="1">
      <alignment horizontal="justify" vertical="center" wrapText="1"/>
      <protection locked="0"/>
    </xf>
    <xf numFmtId="0" fontId="40" fillId="3" borderId="158" xfId="0" applyFont="1" applyFill="1" applyBorder="1" applyAlignment="1" applyProtection="1">
      <alignment horizontal="justify" vertical="center" wrapText="1"/>
      <protection locked="0"/>
    </xf>
    <xf numFmtId="0" fontId="40" fillId="3" borderId="159" xfId="0" applyFont="1" applyFill="1" applyBorder="1" applyAlignment="1" applyProtection="1">
      <alignment horizontal="justify" vertical="center" wrapText="1"/>
      <protection locked="0"/>
    </xf>
    <xf numFmtId="14" fontId="40" fillId="0" borderId="160" xfId="0" applyNumberFormat="1" applyFont="1" applyFill="1" applyBorder="1" applyAlignment="1" applyProtection="1">
      <alignment horizontal="center" vertical="center" wrapText="1"/>
      <protection locked="0"/>
    </xf>
    <xf numFmtId="0" fontId="40" fillId="0" borderId="152" xfId="0" applyFont="1" applyFill="1" applyBorder="1" applyAlignment="1" applyProtection="1">
      <alignment horizontal="center" vertical="center" wrapText="1"/>
      <protection locked="0"/>
    </xf>
    <xf numFmtId="0" fontId="40" fillId="0" borderId="153" xfId="0" applyFont="1" applyFill="1" applyBorder="1" applyAlignment="1" applyProtection="1">
      <alignment horizontal="center" vertical="center" wrapText="1"/>
      <protection locked="0"/>
    </xf>
    <xf numFmtId="0" fontId="40" fillId="0" borderId="36" xfId="0" applyFont="1" applyFill="1" applyBorder="1" applyAlignment="1" applyProtection="1">
      <alignment horizontal="justify" vertical="center" wrapText="1"/>
      <protection locked="0"/>
    </xf>
    <xf numFmtId="0" fontId="40" fillId="0" borderId="152" xfId="0" applyFont="1" applyFill="1" applyBorder="1" applyAlignment="1" applyProtection="1">
      <alignment horizontal="justify" vertical="center" wrapText="1"/>
      <protection locked="0"/>
    </xf>
    <xf numFmtId="0" fontId="40" fillId="0" borderId="153" xfId="0" applyFont="1" applyFill="1" applyBorder="1" applyAlignment="1" applyProtection="1">
      <alignment horizontal="justify" vertical="center" wrapText="1"/>
      <protection locked="0"/>
    </xf>
    <xf numFmtId="0" fontId="42" fillId="3" borderId="35" xfId="0" applyFont="1" applyFill="1" applyBorder="1" applyAlignment="1" applyProtection="1">
      <alignment horizontal="center" vertical="center" wrapText="1"/>
      <protection locked="0"/>
    </xf>
    <xf numFmtId="0" fontId="42" fillId="0" borderId="35" xfId="0" applyFont="1" applyFill="1" applyBorder="1" applyAlignment="1" applyProtection="1">
      <alignment horizontal="center" vertical="center" wrapText="1"/>
      <protection locked="0"/>
    </xf>
    <xf numFmtId="0" fontId="40" fillId="0" borderId="160" xfId="0" applyFont="1" applyFill="1" applyBorder="1" applyAlignment="1" applyProtection="1">
      <alignment horizontal="justify" vertical="center" wrapText="1"/>
      <protection locked="0"/>
    </xf>
    <xf numFmtId="0" fontId="14" fillId="12" borderId="41" xfId="0" applyFont="1" applyFill="1" applyBorder="1" applyAlignment="1" applyProtection="1">
      <alignment horizontal="center" vertical="center" textRotation="90" wrapText="1"/>
    </xf>
    <xf numFmtId="0" fontId="63" fillId="0" borderId="150" xfId="0" applyFont="1" applyFill="1" applyBorder="1" applyAlignment="1" applyProtection="1">
      <alignment horizontal="center" vertical="center" wrapText="1"/>
      <protection locked="0"/>
    </xf>
    <xf numFmtId="0" fontId="63" fillId="0" borderId="213"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protection locked="0"/>
    </xf>
    <xf numFmtId="0" fontId="16" fillId="3" borderId="135" xfId="0" applyFont="1" applyFill="1" applyBorder="1" applyAlignment="1" applyProtection="1">
      <alignment horizontal="center" vertical="center" wrapText="1"/>
    </xf>
    <xf numFmtId="0" fontId="16" fillId="3" borderId="94" xfId="0" applyFont="1" applyFill="1" applyBorder="1" applyAlignment="1" applyProtection="1">
      <alignment horizontal="center" vertical="center" wrapText="1"/>
    </xf>
    <xf numFmtId="0" fontId="17" fillId="3" borderId="94" xfId="0" applyFont="1" applyFill="1" applyBorder="1" applyAlignment="1" applyProtection="1">
      <alignment horizontal="center" vertical="center" wrapText="1"/>
    </xf>
    <xf numFmtId="0" fontId="21" fillId="3" borderId="94" xfId="0" applyFont="1" applyFill="1" applyBorder="1" applyAlignment="1" applyProtection="1">
      <alignment horizontal="center" vertical="center" textRotation="90" wrapText="1"/>
      <protection locked="0"/>
    </xf>
    <xf numFmtId="0" fontId="21" fillId="3" borderId="94" xfId="0" applyFont="1" applyFill="1" applyBorder="1" applyAlignment="1" applyProtection="1">
      <alignment horizontal="center" vertical="center" textRotation="90" wrapText="1"/>
    </xf>
    <xf numFmtId="0" fontId="42" fillId="0" borderId="96" xfId="0" applyFont="1" applyFill="1" applyBorder="1" applyAlignment="1" applyProtection="1">
      <alignment horizontal="center" vertical="center" wrapText="1"/>
      <protection locked="0"/>
    </xf>
    <xf numFmtId="0" fontId="40" fillId="0" borderId="144" xfId="0" applyFont="1" applyFill="1" applyBorder="1" applyAlignment="1" applyProtection="1">
      <alignment horizontal="justify" vertical="center" wrapText="1"/>
      <protection locked="0"/>
    </xf>
    <xf numFmtId="0" fontId="40" fillId="0" borderId="145" xfId="0" applyFont="1" applyFill="1" applyBorder="1" applyAlignment="1" applyProtection="1">
      <alignment horizontal="justify" vertical="center" wrapText="1"/>
      <protection locked="0"/>
    </xf>
    <xf numFmtId="0" fontId="40" fillId="0" borderId="139" xfId="0" applyFont="1" applyFill="1" applyBorder="1" applyAlignment="1" applyProtection="1">
      <alignment horizontal="justify" vertical="center" wrapText="1"/>
      <protection locked="0"/>
    </xf>
    <xf numFmtId="0" fontId="40" fillId="0" borderId="140" xfId="0" applyFont="1" applyFill="1" applyBorder="1" applyAlignment="1" applyProtection="1">
      <alignment horizontal="justify" vertical="center" wrapText="1"/>
      <protection locked="0"/>
    </xf>
    <xf numFmtId="0" fontId="13" fillId="10" borderId="26" xfId="0" applyFont="1" applyFill="1" applyBorder="1" applyAlignment="1" applyProtection="1">
      <alignment horizontal="center" vertical="center" textRotation="90" wrapText="1"/>
      <protection locked="0"/>
    </xf>
    <xf numFmtId="0" fontId="13" fillId="10" borderId="26" xfId="0" applyFont="1" applyFill="1" applyBorder="1" applyAlignment="1" applyProtection="1">
      <alignment horizontal="center" vertical="center" wrapText="1"/>
      <protection locked="0"/>
    </xf>
    <xf numFmtId="0" fontId="13" fillId="10" borderId="27" xfId="0" applyFont="1" applyFill="1" applyBorder="1" applyAlignment="1" applyProtection="1">
      <alignment horizontal="center" vertical="center" wrapText="1"/>
      <protection locked="0"/>
    </xf>
    <xf numFmtId="0" fontId="13" fillId="10" borderId="29" xfId="0" applyFont="1" applyFill="1" applyBorder="1" applyAlignment="1" applyProtection="1">
      <alignment horizontal="center" vertical="center" wrapText="1"/>
      <protection locked="0"/>
    </xf>
    <xf numFmtId="0" fontId="13" fillId="10" borderId="29" xfId="0" applyFont="1" applyFill="1" applyBorder="1" applyAlignment="1" applyProtection="1">
      <alignment horizontal="center" vertical="center"/>
      <protection locked="0"/>
    </xf>
    <xf numFmtId="0" fontId="13" fillId="10" borderId="26" xfId="0" applyFont="1" applyFill="1" applyBorder="1" applyAlignment="1" applyProtection="1">
      <alignment horizontal="center" vertical="center"/>
      <protection locked="0"/>
    </xf>
    <xf numFmtId="0" fontId="14" fillId="10" borderId="18" xfId="0" applyFont="1" applyFill="1" applyBorder="1" applyAlignment="1" applyProtection="1">
      <alignment horizontal="center" vertical="center" wrapText="1"/>
      <protection locked="0"/>
    </xf>
    <xf numFmtId="0" fontId="14" fillId="10" borderId="26" xfId="0" applyFont="1" applyFill="1" applyBorder="1" applyAlignment="1" applyProtection="1">
      <alignment horizontal="center" vertical="center" wrapText="1"/>
      <protection locked="0"/>
    </xf>
    <xf numFmtId="0" fontId="14" fillId="10" borderId="13" xfId="0" applyFont="1" applyFill="1" applyBorder="1" applyAlignment="1" applyProtection="1">
      <alignment horizontal="center" vertical="center" wrapText="1"/>
      <protection locked="0"/>
    </xf>
    <xf numFmtId="0" fontId="14" fillId="10" borderId="22" xfId="0" applyFont="1" applyFill="1" applyBorder="1" applyAlignment="1" applyProtection="1">
      <alignment horizontal="center" vertical="center" wrapText="1"/>
      <protection locked="0"/>
    </xf>
    <xf numFmtId="0" fontId="14" fillId="10" borderId="29" xfId="0" applyFont="1" applyFill="1" applyBorder="1" applyAlignment="1" applyProtection="1">
      <alignment horizontal="center" vertical="center" wrapText="1"/>
      <protection locked="0"/>
    </xf>
    <xf numFmtId="0" fontId="14" fillId="10" borderId="19" xfId="0" applyFont="1" applyFill="1" applyBorder="1" applyAlignment="1" applyProtection="1">
      <alignment horizontal="center" vertical="center" wrapText="1"/>
      <protection locked="0"/>
    </xf>
    <xf numFmtId="0" fontId="14" fillId="10" borderId="20" xfId="0" applyFont="1" applyFill="1" applyBorder="1" applyAlignment="1" applyProtection="1">
      <alignment horizontal="center" vertical="center" wrapText="1"/>
      <protection locked="0"/>
    </xf>
    <xf numFmtId="0" fontId="25" fillId="10" borderId="22" xfId="0" applyFont="1" applyFill="1" applyBorder="1" applyAlignment="1" applyProtection="1">
      <alignment horizontal="center" vertical="center" wrapText="1"/>
      <protection locked="0"/>
    </xf>
    <xf numFmtId="0" fontId="14" fillId="10" borderId="22" xfId="0" applyFont="1" applyFill="1" applyBorder="1" applyAlignment="1" applyProtection="1">
      <alignment horizontal="center" vertical="center" textRotation="90" wrapText="1"/>
      <protection locked="0"/>
    </xf>
    <xf numFmtId="0" fontId="14" fillId="10" borderId="29" xfId="0" applyFont="1" applyFill="1" applyBorder="1" applyAlignment="1" applyProtection="1">
      <alignment horizontal="center" vertical="center" textRotation="90" wrapText="1"/>
      <protection locked="0"/>
    </xf>
    <xf numFmtId="0" fontId="14" fillId="10" borderId="30" xfId="0" applyFont="1" applyFill="1" applyBorder="1" applyAlignment="1" applyProtection="1">
      <alignment horizontal="center" vertical="center" textRotation="90" wrapText="1"/>
      <protection locked="0"/>
    </xf>
    <xf numFmtId="0" fontId="13" fillId="10" borderId="22" xfId="0" applyFont="1" applyFill="1" applyBorder="1" applyAlignment="1" applyProtection="1">
      <alignment horizontal="center" vertical="center" textRotation="90" wrapText="1"/>
      <protection locked="0"/>
    </xf>
    <xf numFmtId="0" fontId="13" fillId="10" borderId="29" xfId="0" applyFont="1" applyFill="1" applyBorder="1" applyAlignment="1" applyProtection="1">
      <alignment horizontal="center" vertical="center" textRotation="90" wrapText="1"/>
      <protection locked="0"/>
    </xf>
    <xf numFmtId="0" fontId="13" fillId="10" borderId="30" xfId="0" applyFont="1" applyFill="1" applyBorder="1" applyAlignment="1" applyProtection="1">
      <alignment horizontal="center" vertical="center" textRotation="90" wrapText="1"/>
      <protection locked="0"/>
    </xf>
    <xf numFmtId="0" fontId="33" fillId="0" borderId="4" xfId="0" applyNumberFormat="1" applyFont="1" applyFill="1" applyBorder="1" applyAlignment="1" applyProtection="1">
      <alignment horizontal="left" vertical="center" wrapText="1"/>
      <protection locked="0"/>
    </xf>
    <xf numFmtId="0" fontId="22" fillId="11" borderId="35" xfId="0" applyNumberFormat="1" applyFont="1" applyFill="1" applyBorder="1" applyAlignment="1" applyProtection="1">
      <alignment horizontal="left" vertical="center" wrapText="1"/>
      <protection locked="0"/>
    </xf>
    <xf numFmtId="0" fontId="22" fillId="3" borderId="35" xfId="0" applyNumberFormat="1" applyFont="1" applyFill="1" applyBorder="1" applyAlignment="1" applyProtection="1">
      <alignment horizontal="center" vertical="center" wrapText="1"/>
      <protection locked="0"/>
    </xf>
    <xf numFmtId="0" fontId="22" fillId="3" borderId="74" xfId="0" applyNumberFormat="1" applyFont="1" applyFill="1" applyBorder="1" applyAlignment="1" applyProtection="1">
      <alignment horizontal="center" vertical="center" wrapText="1"/>
      <protection locked="0"/>
    </xf>
    <xf numFmtId="0" fontId="41" fillId="0" borderId="36" xfId="0" applyFont="1" applyFill="1" applyBorder="1" applyAlignment="1" applyProtection="1">
      <alignment horizontal="center" vertical="center" wrapText="1"/>
      <protection locked="0"/>
    </xf>
    <xf numFmtId="0" fontId="41" fillId="0" borderId="152" xfId="0" applyFont="1" applyFill="1" applyBorder="1" applyAlignment="1" applyProtection="1">
      <alignment horizontal="center" vertical="center" wrapText="1"/>
      <protection locked="0"/>
    </xf>
    <xf numFmtId="0" fontId="41" fillId="0" borderId="153" xfId="0" applyFont="1" applyFill="1" applyBorder="1" applyAlignment="1" applyProtection="1">
      <alignment horizontal="center" vertical="center" wrapText="1"/>
      <protection locked="0"/>
    </xf>
    <xf numFmtId="0" fontId="48" fillId="0" borderId="36" xfId="0" applyFont="1" applyFill="1" applyBorder="1" applyAlignment="1" applyProtection="1">
      <alignment horizontal="center" vertical="center" wrapText="1"/>
      <protection locked="0"/>
    </xf>
    <xf numFmtId="0" fontId="48" fillId="0" borderId="152" xfId="0" applyFont="1" applyFill="1" applyBorder="1" applyAlignment="1" applyProtection="1">
      <alignment horizontal="center" vertical="center" wrapText="1"/>
      <protection locked="0"/>
    </xf>
    <xf numFmtId="0" fontId="48" fillId="0" borderId="153" xfId="0" applyFont="1" applyFill="1" applyBorder="1" applyAlignment="1" applyProtection="1">
      <alignment horizontal="center" vertical="center" wrapText="1"/>
      <protection locked="0"/>
    </xf>
    <xf numFmtId="0" fontId="18" fillId="0" borderId="96" xfId="0" applyFont="1" applyFill="1" applyBorder="1" applyAlignment="1" applyProtection="1">
      <alignment horizontal="center" vertical="center" wrapText="1"/>
      <protection locked="0"/>
    </xf>
    <xf numFmtId="0" fontId="18" fillId="0" borderId="98" xfId="0" applyFont="1" applyFill="1" applyBorder="1" applyAlignment="1" applyProtection="1">
      <alignment horizontal="center" vertical="center" wrapText="1"/>
      <protection locked="0"/>
    </xf>
    <xf numFmtId="0" fontId="16" fillId="3" borderId="126" xfId="0" applyFont="1" applyFill="1" applyBorder="1" applyAlignment="1" applyProtection="1">
      <alignment horizontal="center" vertical="center" wrapText="1"/>
    </xf>
    <xf numFmtId="0" fontId="16" fillId="3" borderId="129" xfId="0" applyFont="1" applyFill="1" applyBorder="1" applyAlignment="1" applyProtection="1">
      <alignment horizontal="center" vertical="center" wrapText="1"/>
    </xf>
    <xf numFmtId="0" fontId="16" fillId="3" borderId="131" xfId="0" applyFont="1" applyFill="1" applyBorder="1" applyAlignment="1" applyProtection="1">
      <alignment horizontal="center" vertical="center" wrapText="1"/>
    </xf>
    <xf numFmtId="0" fontId="16" fillId="3" borderId="127" xfId="0" applyFont="1" applyFill="1" applyBorder="1" applyAlignment="1" applyProtection="1">
      <alignment horizontal="center" vertical="center" wrapText="1"/>
    </xf>
    <xf numFmtId="0" fontId="16" fillId="3" borderId="130" xfId="0" applyFont="1" applyFill="1" applyBorder="1" applyAlignment="1" applyProtection="1">
      <alignment horizontal="center" vertical="center" wrapText="1"/>
    </xf>
    <xf numFmtId="0" fontId="16" fillId="3" borderId="132" xfId="0" applyFont="1" applyFill="1" applyBorder="1" applyAlignment="1" applyProtection="1">
      <alignment horizontal="center" vertical="center" wrapText="1"/>
    </xf>
    <xf numFmtId="0" fontId="17" fillId="3" borderId="127" xfId="0" applyFont="1" applyFill="1" applyBorder="1" applyAlignment="1" applyProtection="1">
      <alignment horizontal="center" vertical="center" wrapText="1"/>
    </xf>
    <xf numFmtId="0" fontId="17" fillId="3" borderId="130" xfId="0" applyFont="1" applyFill="1" applyBorder="1" applyAlignment="1" applyProtection="1">
      <alignment horizontal="center" vertical="center" wrapText="1"/>
    </xf>
    <xf numFmtId="0" fontId="18" fillId="0" borderId="112" xfId="0" applyFont="1" applyFill="1" applyBorder="1" applyAlignment="1" applyProtection="1">
      <alignment horizontal="center" vertical="center" wrapText="1"/>
      <protection locked="0"/>
    </xf>
    <xf numFmtId="0" fontId="18" fillId="0" borderId="114" xfId="0" applyFont="1" applyFill="1" applyBorder="1" applyAlignment="1" applyProtection="1">
      <alignment horizontal="center" vertical="center" wrapText="1"/>
      <protection locked="0"/>
    </xf>
    <xf numFmtId="0" fontId="22" fillId="3" borderId="112" xfId="0" applyNumberFormat="1" applyFont="1" applyFill="1" applyBorder="1" applyAlignment="1" applyProtection="1">
      <alignment horizontal="center" vertical="center" wrapText="1"/>
      <protection locked="0"/>
    </xf>
    <xf numFmtId="0" fontId="22" fillId="3" borderId="114" xfId="0" applyNumberFormat="1" applyFont="1" applyFill="1" applyBorder="1" applyAlignment="1" applyProtection="1">
      <alignment horizontal="center" vertical="center" wrapText="1"/>
      <protection locked="0"/>
    </xf>
    <xf numFmtId="0" fontId="11" fillId="10" borderId="12" xfId="0" applyFont="1" applyFill="1" applyBorder="1" applyAlignment="1" applyProtection="1">
      <alignment horizontal="center" vertical="center" wrapText="1"/>
      <protection locked="0"/>
    </xf>
    <xf numFmtId="0" fontId="11" fillId="10" borderId="21" xfId="0" applyFont="1" applyFill="1" applyBorder="1" applyAlignment="1" applyProtection="1">
      <alignment horizontal="center" vertical="center" wrapText="1"/>
      <protection locked="0"/>
    </xf>
    <xf numFmtId="0" fontId="11" fillId="10" borderId="28" xfId="0" applyFont="1" applyFill="1" applyBorder="1" applyAlignment="1" applyProtection="1">
      <alignment horizontal="center" vertical="center" wrapText="1"/>
      <protection locked="0"/>
    </xf>
    <xf numFmtId="0" fontId="11" fillId="10" borderId="13" xfId="0" applyFont="1" applyFill="1" applyBorder="1" applyAlignment="1" applyProtection="1">
      <alignment horizontal="center" vertical="center" wrapText="1"/>
      <protection locked="0"/>
    </xf>
    <xf numFmtId="0" fontId="11" fillId="10" borderId="22" xfId="0" applyFont="1" applyFill="1" applyBorder="1" applyAlignment="1" applyProtection="1">
      <alignment horizontal="center" vertical="center" wrapText="1"/>
      <protection locked="0"/>
    </xf>
    <xf numFmtId="0" fontId="11" fillId="10" borderId="29" xfId="0" applyFont="1" applyFill="1" applyBorder="1" applyAlignment="1" applyProtection="1">
      <alignment horizontal="center" vertical="center" wrapText="1"/>
      <protection locked="0"/>
    </xf>
    <xf numFmtId="0" fontId="11" fillId="10" borderId="14" xfId="0" applyFont="1" applyFill="1" applyBorder="1" applyAlignment="1" applyProtection="1">
      <alignment horizontal="center" vertical="center" wrapText="1"/>
      <protection locked="0"/>
    </xf>
    <xf numFmtId="0" fontId="11" fillId="10" borderId="15" xfId="0" applyFont="1" applyFill="1" applyBorder="1" applyAlignment="1" applyProtection="1">
      <alignment horizontal="center" vertical="center" wrapText="1"/>
      <protection locked="0"/>
    </xf>
    <xf numFmtId="0" fontId="11" fillId="10" borderId="16" xfId="0" applyFont="1" applyFill="1" applyBorder="1" applyAlignment="1" applyProtection="1">
      <alignment horizontal="center" vertical="center" wrapText="1"/>
      <protection locked="0"/>
    </xf>
    <xf numFmtId="0" fontId="11" fillId="10" borderId="23" xfId="0" applyFont="1" applyFill="1" applyBorder="1" applyAlignment="1" applyProtection="1">
      <alignment horizontal="center" vertical="center" wrapText="1"/>
      <protection locked="0"/>
    </xf>
    <xf numFmtId="0" fontId="11" fillId="10" borderId="24" xfId="0" applyFont="1" applyFill="1" applyBorder="1" applyAlignment="1" applyProtection="1">
      <alignment horizontal="center" vertical="center" wrapText="1"/>
      <protection locked="0"/>
    </xf>
    <xf numFmtId="0" fontId="11" fillId="10" borderId="25" xfId="0" applyFont="1" applyFill="1" applyBorder="1" applyAlignment="1" applyProtection="1">
      <alignment horizontal="center" vertical="center" wrapText="1"/>
      <protection locked="0"/>
    </xf>
    <xf numFmtId="0" fontId="25" fillId="10" borderId="13" xfId="0" applyFont="1" applyFill="1" applyBorder="1" applyAlignment="1" applyProtection="1">
      <alignment horizontal="center" vertical="center" wrapText="1"/>
      <protection locked="0"/>
    </xf>
    <xf numFmtId="0" fontId="22" fillId="11" borderId="103" xfId="0" applyNumberFormat="1" applyFont="1" applyFill="1" applyBorder="1" applyAlignment="1" applyProtection="1">
      <alignment horizontal="left" vertical="center"/>
      <protection locked="0"/>
    </xf>
    <xf numFmtId="0" fontId="22" fillId="11" borderId="103" xfId="0" applyNumberFormat="1" applyFont="1" applyFill="1" applyBorder="1" applyAlignment="1" applyProtection="1">
      <alignment horizontal="left" vertical="center" wrapText="1"/>
      <protection locked="0"/>
    </xf>
    <xf numFmtId="0" fontId="23" fillId="3" borderId="140" xfId="0" applyFont="1" applyFill="1" applyBorder="1" applyAlignment="1" applyProtection="1">
      <alignment horizontal="center" vertical="center" wrapText="1"/>
      <protection locked="0"/>
    </xf>
    <xf numFmtId="0" fontId="21" fillId="3" borderId="94" xfId="0" applyFont="1" applyFill="1" applyBorder="1" applyAlignment="1" applyProtection="1">
      <alignment horizontal="center" vertical="center" textRotation="90"/>
    </xf>
    <xf numFmtId="0" fontId="29" fillId="0" borderId="1" xfId="0" applyFont="1" applyFill="1" applyBorder="1" applyAlignment="1" applyProtection="1">
      <alignment horizontal="center" wrapText="1"/>
      <protection locked="0"/>
    </xf>
    <xf numFmtId="0" fontId="29" fillId="0" borderId="2" xfId="0" applyFont="1" applyFill="1" applyBorder="1" applyAlignment="1" applyProtection="1">
      <alignment horizontal="center" wrapText="1"/>
      <protection locked="0"/>
    </xf>
    <xf numFmtId="43" fontId="31" fillId="3" borderId="31" xfId="1" applyFont="1" applyFill="1" applyBorder="1" applyAlignment="1" applyProtection="1">
      <alignment horizontal="center" vertical="center" wrapText="1"/>
      <protection locked="0"/>
    </xf>
    <xf numFmtId="43" fontId="31" fillId="3" borderId="32" xfId="1" applyFont="1" applyFill="1" applyBorder="1" applyAlignment="1" applyProtection="1">
      <alignment horizontal="center" vertical="center" wrapText="1"/>
      <protection locked="0"/>
    </xf>
    <xf numFmtId="43" fontId="31" fillId="3" borderId="33" xfId="1" applyFont="1" applyFill="1" applyBorder="1" applyAlignment="1" applyProtection="1">
      <alignment horizontal="center" vertical="center" wrapText="1"/>
      <protection locked="0"/>
    </xf>
    <xf numFmtId="0" fontId="20" fillId="3" borderId="93" xfId="0" applyFont="1" applyFill="1" applyBorder="1" applyAlignment="1" applyProtection="1">
      <alignment horizontal="center" vertical="center"/>
      <protection locked="0"/>
    </xf>
    <xf numFmtId="0" fontId="23" fillId="3" borderId="94" xfId="0" applyFont="1" applyFill="1" applyBorder="1" applyAlignment="1" applyProtection="1">
      <alignment horizontal="center" vertical="center" wrapText="1"/>
      <protection locked="0"/>
    </xf>
    <xf numFmtId="0" fontId="22" fillId="3" borderId="121" xfId="0" applyNumberFormat="1" applyFont="1" applyFill="1" applyBorder="1" applyAlignment="1" applyProtection="1">
      <alignment horizontal="center" vertical="center" wrapText="1"/>
      <protection locked="0"/>
    </xf>
    <xf numFmtId="0" fontId="22" fillId="3" borderId="123" xfId="0" applyNumberFormat="1" applyFont="1" applyFill="1" applyBorder="1" applyAlignment="1" applyProtection="1">
      <alignment horizontal="center" vertical="center" wrapText="1"/>
      <protection locked="0"/>
    </xf>
    <xf numFmtId="0" fontId="22" fillId="11" borderId="112" xfId="0" applyNumberFormat="1" applyFont="1" applyFill="1" applyBorder="1" applyAlignment="1" applyProtection="1">
      <alignment horizontal="left" vertical="center"/>
      <protection locked="0"/>
    </xf>
    <xf numFmtId="0" fontId="22" fillId="11" borderId="96" xfId="0" applyNumberFormat="1" applyFont="1" applyFill="1" applyBorder="1" applyAlignment="1" applyProtection="1">
      <alignment horizontal="left" vertical="center"/>
      <protection locked="0"/>
    </xf>
    <xf numFmtId="0" fontId="22" fillId="3" borderId="96" xfId="0" applyNumberFormat="1" applyFont="1" applyFill="1" applyBorder="1" applyAlignment="1" applyProtection="1">
      <alignment horizontal="center" vertical="center" wrapText="1"/>
      <protection locked="0"/>
    </xf>
    <xf numFmtId="0" fontId="22" fillId="3" borderId="98" xfId="0" applyNumberFormat="1" applyFont="1" applyFill="1" applyBorder="1" applyAlignment="1" applyProtection="1">
      <alignment horizontal="center" vertical="center" wrapText="1"/>
      <protection locked="0"/>
    </xf>
    <xf numFmtId="0" fontId="22" fillId="11" borderId="35" xfId="0" applyNumberFormat="1" applyFont="1" applyFill="1" applyBorder="1" applyAlignment="1" applyProtection="1">
      <alignment horizontal="left" vertical="center"/>
      <protection locked="0"/>
    </xf>
    <xf numFmtId="0" fontId="41" fillId="0" borderId="139" xfId="0" applyFont="1" applyFill="1" applyBorder="1" applyAlignment="1" applyProtection="1">
      <alignment horizontal="center" vertical="center" wrapText="1"/>
      <protection locked="0"/>
    </xf>
    <xf numFmtId="0" fontId="41" fillId="0" borderId="140" xfId="0" applyFont="1" applyFill="1" applyBorder="1" applyAlignment="1" applyProtection="1">
      <alignment horizontal="center" vertical="center" wrapText="1"/>
      <protection locked="0"/>
    </xf>
    <xf numFmtId="0" fontId="41" fillId="0" borderId="141" xfId="0" applyFont="1" applyFill="1" applyBorder="1" applyAlignment="1" applyProtection="1">
      <alignment horizontal="center" vertical="center" wrapText="1"/>
      <protection locked="0"/>
    </xf>
    <xf numFmtId="0" fontId="21" fillId="3" borderId="94" xfId="0" applyFont="1" applyFill="1" applyBorder="1" applyAlignment="1" applyProtection="1">
      <alignment horizontal="center" vertical="center" textRotation="90"/>
      <protection locked="0"/>
    </xf>
    <xf numFmtId="0" fontId="21" fillId="3" borderId="96" xfId="0" applyFont="1" applyFill="1" applyBorder="1" applyAlignment="1" applyProtection="1">
      <alignment horizontal="center" vertical="center" textRotation="90"/>
      <protection locked="0"/>
    </xf>
    <xf numFmtId="0" fontId="21" fillId="3" borderId="98" xfId="0" applyFont="1" applyFill="1" applyBorder="1" applyAlignment="1" applyProtection="1">
      <alignment horizontal="center" vertical="center" textRotation="90"/>
      <protection locked="0"/>
    </xf>
    <xf numFmtId="0" fontId="20" fillId="11" borderId="94" xfId="0" applyNumberFormat="1" applyFont="1" applyFill="1" applyBorder="1" applyAlignment="1" applyProtection="1">
      <alignment horizontal="center" vertical="center" wrapText="1"/>
      <protection locked="0"/>
    </xf>
    <xf numFmtId="0" fontId="22" fillId="11" borderId="87" xfId="0" applyNumberFormat="1" applyFont="1" applyFill="1" applyBorder="1" applyAlignment="1" applyProtection="1">
      <alignment horizontal="left" vertical="center"/>
      <protection locked="0"/>
    </xf>
    <xf numFmtId="0" fontId="22" fillId="11" borderId="87" xfId="0" applyNumberFormat="1" applyFont="1" applyFill="1" applyBorder="1" applyAlignment="1" applyProtection="1">
      <alignment horizontal="left" vertical="center" wrapText="1"/>
      <protection locked="0"/>
    </xf>
    <xf numFmtId="0" fontId="22" fillId="3" borderId="87" xfId="0" applyNumberFormat="1" applyFont="1" applyFill="1" applyBorder="1" applyAlignment="1" applyProtection="1">
      <alignment horizontal="center" vertical="center" wrapText="1"/>
      <protection locked="0"/>
    </xf>
    <xf numFmtId="0" fontId="22" fillId="3" borderId="89" xfId="0" applyNumberFormat="1" applyFont="1" applyFill="1" applyBorder="1" applyAlignment="1" applyProtection="1">
      <alignment horizontal="center" vertical="center" wrapText="1"/>
      <protection locked="0"/>
    </xf>
    <xf numFmtId="0" fontId="22" fillId="11" borderId="79" xfId="0" applyNumberFormat="1" applyFont="1" applyFill="1" applyBorder="1" applyAlignment="1" applyProtection="1">
      <alignment horizontal="left" vertical="center"/>
      <protection locked="0"/>
    </xf>
    <xf numFmtId="0" fontId="40" fillId="3" borderId="191" xfId="0" applyFont="1" applyFill="1" applyBorder="1" applyAlignment="1" applyProtection="1">
      <alignment horizontal="justify" vertical="center" wrapText="1"/>
    </xf>
    <xf numFmtId="0" fontId="40" fillId="3" borderId="192" xfId="0" applyFont="1" applyFill="1" applyBorder="1" applyAlignment="1" applyProtection="1">
      <alignment horizontal="justify" vertical="center" wrapText="1"/>
    </xf>
    <xf numFmtId="0" fontId="40" fillId="3" borderId="193" xfId="0" applyFont="1" applyFill="1" applyBorder="1" applyAlignment="1" applyProtection="1">
      <alignment horizontal="justify" vertical="center" wrapText="1"/>
    </xf>
    <xf numFmtId="0" fontId="40" fillId="0" borderId="146" xfId="0" applyFont="1" applyFill="1" applyBorder="1" applyAlignment="1" applyProtection="1">
      <alignment horizontal="justify" vertical="center" wrapText="1"/>
      <protection locked="0"/>
    </xf>
    <xf numFmtId="0" fontId="40" fillId="0" borderId="147" xfId="0" applyFont="1" applyFill="1" applyBorder="1" applyAlignment="1" applyProtection="1">
      <alignment horizontal="justify" vertical="center" wrapText="1"/>
      <protection locked="0"/>
    </xf>
    <xf numFmtId="0" fontId="40" fillId="0" borderId="148" xfId="0" applyFont="1" applyFill="1" applyBorder="1" applyAlignment="1" applyProtection="1">
      <alignment horizontal="justify" vertical="center" wrapText="1"/>
      <protection locked="0"/>
    </xf>
    <xf numFmtId="0" fontId="40" fillId="0" borderId="149" xfId="0" applyFont="1" applyFill="1" applyBorder="1" applyAlignment="1" applyProtection="1">
      <alignment horizontal="justify" vertical="center" wrapText="1"/>
      <protection locked="0"/>
    </xf>
    <xf numFmtId="0" fontId="40" fillId="0" borderId="144" xfId="0" applyFont="1" applyFill="1" applyBorder="1" applyAlignment="1" applyProtection="1">
      <alignment horizontal="justify" vertical="top" wrapText="1"/>
      <protection locked="0"/>
    </xf>
    <xf numFmtId="0" fontId="40" fillId="0" borderId="145" xfId="0" applyFont="1" applyFill="1" applyBorder="1" applyAlignment="1" applyProtection="1">
      <alignment horizontal="justify" vertical="top" wrapText="1"/>
      <protection locked="0"/>
    </xf>
    <xf numFmtId="0" fontId="40" fillId="0" borderId="146" xfId="0" applyFont="1" applyFill="1" applyBorder="1" applyAlignment="1" applyProtection="1">
      <alignment horizontal="justify" vertical="top" wrapText="1"/>
      <protection locked="0"/>
    </xf>
    <xf numFmtId="0" fontId="40" fillId="0" borderId="147" xfId="0" applyFont="1" applyFill="1" applyBorder="1" applyAlignment="1" applyProtection="1">
      <alignment horizontal="justify" vertical="top" wrapText="1"/>
      <protection locked="0"/>
    </xf>
    <xf numFmtId="0" fontId="40" fillId="0" borderId="148" xfId="0" applyFont="1" applyFill="1" applyBorder="1" applyAlignment="1" applyProtection="1">
      <alignment horizontal="justify" vertical="top" wrapText="1"/>
      <protection locked="0"/>
    </xf>
    <xf numFmtId="0" fontId="40" fillId="0" borderId="149" xfId="0" applyFont="1" applyFill="1" applyBorder="1" applyAlignment="1" applyProtection="1">
      <alignment horizontal="justify" vertical="top" wrapText="1"/>
      <protection locked="0"/>
    </xf>
    <xf numFmtId="0" fontId="56" fillId="3" borderId="4" xfId="0" applyFont="1" applyFill="1" applyBorder="1" applyAlignment="1" applyProtection="1">
      <alignment horizontal="left" vertical="top" wrapText="1"/>
      <protection locked="0"/>
    </xf>
    <xf numFmtId="0" fontId="57" fillId="3" borderId="4" xfId="0" applyFont="1" applyFill="1" applyBorder="1" applyAlignment="1" applyProtection="1">
      <alignment horizontal="left" vertical="top"/>
      <protection locked="0"/>
    </xf>
    <xf numFmtId="0" fontId="43" fillId="0" borderId="4" xfId="0" applyFont="1" applyFill="1" applyBorder="1" applyAlignment="1" applyProtection="1">
      <alignment horizontal="justify" vertical="top" wrapText="1"/>
      <protection locked="0"/>
    </xf>
    <xf numFmtId="0" fontId="40" fillId="0" borderId="4" xfId="0" applyFont="1" applyFill="1" applyBorder="1" applyAlignment="1" applyProtection="1">
      <alignment horizontal="justify" vertical="top" wrapText="1"/>
      <protection locked="0"/>
    </xf>
    <xf numFmtId="0" fontId="27" fillId="3" borderId="94" xfId="0" applyFont="1" applyFill="1" applyBorder="1" applyAlignment="1" applyProtection="1">
      <alignment horizontal="center" vertical="center" wrapText="1"/>
    </xf>
    <xf numFmtId="14" fontId="40" fillId="0" borderId="151" xfId="0" applyNumberFormat="1" applyFont="1" applyFill="1" applyBorder="1" applyAlignment="1" applyProtection="1">
      <alignment horizontal="center" vertical="center" wrapText="1"/>
      <protection locked="0"/>
    </xf>
    <xf numFmtId="0" fontId="40" fillId="0" borderId="140" xfId="0" applyFont="1" applyFill="1" applyBorder="1" applyAlignment="1" applyProtection="1">
      <alignment horizontal="center" vertical="center" wrapText="1"/>
      <protection locked="0"/>
    </xf>
    <xf numFmtId="0" fontId="40" fillId="0" borderId="141" xfId="0" applyFont="1" applyFill="1" applyBorder="1" applyAlignment="1" applyProtection="1">
      <alignment horizontal="center" vertical="center" wrapText="1"/>
      <protection locked="0"/>
    </xf>
    <xf numFmtId="0" fontId="40" fillId="0" borderId="151" xfId="0" applyFont="1" applyFill="1" applyBorder="1" applyAlignment="1" applyProtection="1">
      <alignment horizontal="justify" vertical="center" wrapText="1"/>
      <protection locked="0"/>
    </xf>
    <xf numFmtId="0" fontId="40" fillId="0" borderId="141" xfId="0" applyFont="1" applyFill="1" applyBorder="1" applyAlignment="1" applyProtection="1">
      <alignment horizontal="justify" vertical="center" wrapText="1"/>
      <protection locked="0"/>
    </xf>
    <xf numFmtId="0" fontId="40" fillId="3" borderId="151" xfId="0" applyFont="1" applyFill="1" applyBorder="1" applyAlignment="1" applyProtection="1">
      <alignment horizontal="justify" vertical="center" wrapText="1"/>
      <protection locked="0"/>
    </xf>
    <xf numFmtId="0" fontId="40" fillId="3" borderId="140" xfId="0" applyFont="1" applyFill="1" applyBorder="1" applyAlignment="1" applyProtection="1">
      <alignment horizontal="justify" vertical="center" wrapText="1"/>
      <protection locked="0"/>
    </xf>
    <xf numFmtId="0" fontId="40" fillId="3" borderId="141" xfId="0" applyFont="1" applyFill="1" applyBorder="1" applyAlignment="1" applyProtection="1">
      <alignment horizontal="justify" vertical="center" wrapText="1"/>
      <protection locked="0"/>
    </xf>
    <xf numFmtId="0" fontId="23" fillId="3" borderId="151" xfId="0" applyFont="1" applyFill="1" applyBorder="1" applyAlignment="1" applyProtection="1">
      <alignment horizontal="center" vertical="center" wrapText="1"/>
      <protection locked="0"/>
    </xf>
    <xf numFmtId="0" fontId="63" fillId="0" borderId="96" xfId="0" applyFont="1" applyFill="1" applyBorder="1" applyAlignment="1" applyProtection="1">
      <alignment horizontal="center" vertical="top" wrapText="1"/>
      <protection locked="0"/>
    </xf>
    <xf numFmtId="0" fontId="63" fillId="0" borderId="96" xfId="0" applyFont="1" applyFill="1" applyBorder="1" applyAlignment="1" applyProtection="1">
      <alignment horizontal="center" vertical="top"/>
      <protection locked="0"/>
    </xf>
    <xf numFmtId="0" fontId="63" fillId="0" borderId="144" xfId="0" applyFont="1" applyFill="1" applyBorder="1" applyAlignment="1" applyProtection="1">
      <alignment horizontal="center" vertical="center" wrapText="1"/>
      <protection locked="0"/>
    </xf>
    <xf numFmtId="0" fontId="63" fillId="0" borderId="145" xfId="0" applyFont="1" applyFill="1" applyBorder="1" applyAlignment="1" applyProtection="1">
      <alignment horizontal="center" vertical="center"/>
      <protection locked="0"/>
    </xf>
    <xf numFmtId="0" fontId="63" fillId="0" borderId="146" xfId="0" applyFont="1" applyFill="1" applyBorder="1" applyAlignment="1" applyProtection="1">
      <alignment horizontal="center" vertical="center"/>
      <protection locked="0"/>
    </xf>
    <xf numFmtId="0" fontId="63" fillId="0" borderId="147" xfId="0" applyFont="1" applyFill="1" applyBorder="1" applyAlignment="1" applyProtection="1">
      <alignment horizontal="center" vertical="center"/>
      <protection locked="0"/>
    </xf>
    <xf numFmtId="0" fontId="63" fillId="0" borderId="148" xfId="0" applyFont="1" applyFill="1" applyBorder="1" applyAlignment="1" applyProtection="1">
      <alignment horizontal="center" vertical="center"/>
      <protection locked="0"/>
    </xf>
    <xf numFmtId="0" fontId="63" fillId="0" borderId="149"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protection locked="0"/>
    </xf>
    <xf numFmtId="0" fontId="10" fillId="0" borderId="43" xfId="0" applyFont="1" applyFill="1" applyBorder="1" applyAlignment="1" applyProtection="1">
      <alignment horizontal="center"/>
      <protection locked="0"/>
    </xf>
    <xf numFmtId="0" fontId="10" fillId="0" borderId="37" xfId="0" applyFont="1" applyFill="1" applyBorder="1" applyAlignment="1" applyProtection="1">
      <alignment horizontal="center"/>
      <protection locked="0"/>
    </xf>
    <xf numFmtId="0" fontId="10" fillId="0" borderId="44" xfId="0" applyFont="1" applyFill="1" applyBorder="1" applyAlignment="1" applyProtection="1">
      <alignment horizontal="center"/>
      <protection locked="0"/>
    </xf>
    <xf numFmtId="0" fontId="10" fillId="0" borderId="47" xfId="0" applyFont="1" applyFill="1" applyBorder="1" applyAlignment="1" applyProtection="1">
      <alignment horizontal="center"/>
      <protection locked="0"/>
    </xf>
    <xf numFmtId="0" fontId="10" fillId="0" borderId="46" xfId="0" applyFont="1" applyFill="1" applyBorder="1" applyAlignment="1" applyProtection="1">
      <alignment horizontal="center"/>
      <protection locked="0"/>
    </xf>
    <xf numFmtId="0" fontId="45" fillId="0" borderId="48" xfId="0" applyFont="1" applyFill="1" applyBorder="1" applyAlignment="1" applyProtection="1">
      <alignment horizontal="left" vertical="top" wrapText="1"/>
      <protection locked="0"/>
    </xf>
    <xf numFmtId="0" fontId="45" fillId="0" borderId="208" xfId="0" applyFont="1" applyFill="1" applyBorder="1" applyAlignment="1" applyProtection="1">
      <alignment horizontal="left" vertical="top" wrapText="1"/>
      <protection locked="0"/>
    </xf>
    <xf numFmtId="0" fontId="45" fillId="0" borderId="209" xfId="0" applyFont="1" applyFill="1" applyBorder="1" applyAlignment="1" applyProtection="1">
      <alignment horizontal="left" vertical="top" wrapText="1"/>
      <protection locked="0"/>
    </xf>
    <xf numFmtId="0" fontId="40" fillId="3" borderId="187" xfId="0" applyFont="1" applyFill="1" applyBorder="1" applyAlignment="1" applyProtection="1">
      <alignment horizontal="justify" vertical="top" wrapText="1"/>
      <protection locked="0"/>
    </xf>
    <xf numFmtId="0" fontId="40" fillId="3" borderId="62" xfId="0" applyFont="1" applyFill="1" applyBorder="1" applyAlignment="1" applyProtection="1">
      <alignment horizontal="justify" vertical="top" wrapText="1"/>
      <protection locked="0"/>
    </xf>
    <xf numFmtId="0" fontId="54" fillId="3" borderId="6" xfId="0" applyFont="1" applyFill="1" applyBorder="1" applyAlignment="1" applyProtection="1">
      <alignment horizontal="justify" vertical="top" wrapText="1"/>
      <protection locked="0"/>
    </xf>
    <xf numFmtId="0" fontId="57" fillId="3" borderId="6" xfId="0" applyFont="1" applyFill="1" applyBorder="1" applyAlignment="1" applyProtection="1">
      <alignment horizontal="justify" vertical="top" wrapText="1"/>
      <protection locked="0"/>
    </xf>
    <xf numFmtId="0" fontId="57" fillId="3" borderId="7" xfId="0" applyFont="1" applyFill="1" applyBorder="1" applyAlignment="1" applyProtection="1">
      <alignment horizontal="justify" vertical="top" wrapText="1"/>
      <protection locked="0"/>
    </xf>
    <xf numFmtId="0" fontId="45" fillId="3" borderId="5" xfId="0" applyFont="1" applyFill="1" applyBorder="1" applyAlignment="1" applyProtection="1">
      <alignment horizontal="left" vertical="top" wrapText="1"/>
      <protection locked="0"/>
    </xf>
    <xf numFmtId="0" fontId="45" fillId="3" borderId="6" xfId="0" applyFont="1" applyFill="1" applyBorder="1" applyAlignment="1" applyProtection="1">
      <alignment horizontal="left" vertical="top"/>
      <protection locked="0"/>
    </xf>
    <xf numFmtId="0" fontId="45" fillId="3" borderId="68" xfId="0" applyFont="1" applyFill="1" applyBorder="1" applyAlignment="1" applyProtection="1">
      <alignment horizontal="left" vertical="top"/>
      <protection locked="0"/>
    </xf>
    <xf numFmtId="0" fontId="58" fillId="0" borderId="4" xfId="0" applyFont="1" applyFill="1" applyBorder="1" applyAlignment="1" applyProtection="1">
      <alignment horizontal="justify" vertical="top" wrapText="1"/>
      <protection locked="0"/>
    </xf>
    <xf numFmtId="0" fontId="45" fillId="0" borderId="4" xfId="0" applyFont="1" applyFill="1" applyBorder="1" applyAlignment="1" applyProtection="1">
      <alignment horizontal="justify" vertical="top" wrapText="1"/>
      <protection locked="0"/>
    </xf>
    <xf numFmtId="0" fontId="57" fillId="0" borderId="4" xfId="0" applyFont="1" applyFill="1" applyBorder="1" applyAlignment="1" applyProtection="1">
      <alignment horizontal="justify" vertical="top" wrapText="1"/>
      <protection locked="0"/>
    </xf>
    <xf numFmtId="0" fontId="44" fillId="3" borderId="4" xfId="0" applyFont="1" applyFill="1" applyBorder="1" applyAlignment="1" applyProtection="1">
      <alignment horizontal="left" vertical="top" wrapText="1"/>
      <protection locked="0"/>
    </xf>
    <xf numFmtId="0" fontId="40" fillId="3" borderId="4" xfId="0" applyFont="1" applyFill="1" applyBorder="1" applyAlignment="1" applyProtection="1">
      <alignment horizontal="left" vertical="top"/>
      <protection locked="0"/>
    </xf>
    <xf numFmtId="0" fontId="40" fillId="3" borderId="5" xfId="0" applyFont="1" applyFill="1" applyBorder="1" applyAlignment="1" applyProtection="1">
      <alignment horizontal="justify" vertical="top" wrapText="1"/>
      <protection locked="0"/>
    </xf>
    <xf numFmtId="0" fontId="40" fillId="3" borderId="6" xfId="0" applyFont="1" applyFill="1" applyBorder="1" applyAlignment="1" applyProtection="1">
      <alignment horizontal="justify" vertical="top" wrapText="1"/>
      <protection locked="0"/>
    </xf>
    <xf numFmtId="0" fontId="40" fillId="3" borderId="7" xfId="0" applyFont="1" applyFill="1" applyBorder="1" applyAlignment="1" applyProtection="1">
      <alignment horizontal="justify" vertical="top" wrapText="1"/>
      <protection locked="0"/>
    </xf>
    <xf numFmtId="0" fontId="54" fillId="3" borderId="4" xfId="0" applyFont="1" applyFill="1" applyBorder="1" applyAlignment="1" applyProtection="1">
      <alignment horizontal="left" vertical="top" wrapText="1"/>
      <protection locked="0"/>
    </xf>
    <xf numFmtId="0" fontId="55" fillId="0" borderId="65" xfId="0" applyFont="1" applyFill="1" applyBorder="1" applyAlignment="1" applyProtection="1">
      <alignment horizontal="left" vertical="top" wrapText="1"/>
      <protection locked="0"/>
    </xf>
    <xf numFmtId="0" fontId="55" fillId="0" borderId="6" xfId="0" applyFont="1" applyFill="1" applyBorder="1" applyAlignment="1" applyProtection="1">
      <alignment horizontal="left" vertical="top"/>
      <protection locked="0"/>
    </xf>
    <xf numFmtId="0" fontId="55" fillId="0" borderId="68" xfId="0" applyFont="1" applyFill="1" applyBorder="1" applyAlignment="1" applyProtection="1">
      <alignment horizontal="left" vertical="top"/>
      <protection locked="0"/>
    </xf>
    <xf numFmtId="0" fontId="45" fillId="0" borderId="65" xfId="0" applyFont="1" applyFill="1" applyBorder="1" applyAlignment="1" applyProtection="1">
      <alignment horizontal="left" vertical="top" wrapText="1"/>
      <protection locked="0"/>
    </xf>
    <xf numFmtId="0" fontId="45" fillId="0" borderId="6" xfId="0" applyFont="1" applyFill="1" applyBorder="1" applyAlignment="1" applyProtection="1">
      <alignment horizontal="left" vertical="top"/>
      <protection locked="0"/>
    </xf>
    <xf numFmtId="0" fontId="45" fillId="0" borderId="68" xfId="0" applyFont="1" applyFill="1" applyBorder="1" applyAlignment="1" applyProtection="1">
      <alignment horizontal="left" vertical="top"/>
      <protection locked="0"/>
    </xf>
    <xf numFmtId="0" fontId="46" fillId="3" borderId="6" xfId="0" applyFont="1" applyFill="1" applyBorder="1" applyAlignment="1" applyProtection="1">
      <alignment horizontal="justify" vertical="top" wrapText="1"/>
      <protection locked="0"/>
    </xf>
    <xf numFmtId="0" fontId="47" fillId="3" borderId="6" xfId="0" applyFont="1" applyFill="1" applyBorder="1" applyAlignment="1" applyProtection="1">
      <alignment horizontal="justify" vertical="top" wrapText="1"/>
      <protection locked="0"/>
    </xf>
    <xf numFmtId="0" fontId="47" fillId="3" borderId="7" xfId="0" applyFont="1" applyFill="1" applyBorder="1" applyAlignment="1" applyProtection="1">
      <alignment horizontal="justify" vertical="top" wrapText="1"/>
      <protection locked="0"/>
    </xf>
    <xf numFmtId="0" fontId="44" fillId="3" borderId="6" xfId="0" applyFont="1" applyFill="1" applyBorder="1" applyAlignment="1" applyProtection="1">
      <alignment horizontal="justify" vertical="top" wrapText="1"/>
      <protection locked="0"/>
    </xf>
    <xf numFmtId="0" fontId="10" fillId="0" borderId="200" xfId="0" applyFont="1" applyBorder="1" applyAlignment="1" applyProtection="1">
      <alignment horizontal="center"/>
      <protection locked="0"/>
    </xf>
    <xf numFmtId="0" fontId="10" fillId="0" borderId="201" xfId="0" applyFont="1" applyBorder="1" applyAlignment="1" applyProtection="1">
      <alignment horizontal="center"/>
      <protection locked="0"/>
    </xf>
    <xf numFmtId="0" fontId="10" fillId="0" borderId="202" xfId="0" applyFont="1" applyBorder="1" applyAlignment="1" applyProtection="1">
      <alignment horizontal="center"/>
      <protection locked="0"/>
    </xf>
    <xf numFmtId="0" fontId="10" fillId="0" borderId="203" xfId="0" applyFont="1" applyBorder="1" applyAlignment="1" applyProtection="1">
      <alignment horizontal="center"/>
      <protection locked="0"/>
    </xf>
    <xf numFmtId="0" fontId="10" fillId="0" borderId="0" xfId="0" applyFont="1" applyBorder="1" applyAlignment="1" applyProtection="1">
      <alignment horizontal="center"/>
      <protection locked="0"/>
    </xf>
    <xf numFmtId="0" fontId="10" fillId="0" borderId="204" xfId="0" applyFont="1" applyBorder="1" applyAlignment="1" applyProtection="1">
      <alignment horizontal="center"/>
      <protection locked="0"/>
    </xf>
    <xf numFmtId="0" fontId="10" fillId="0" borderId="205" xfId="0" applyFont="1" applyBorder="1" applyAlignment="1" applyProtection="1">
      <alignment horizontal="center"/>
      <protection locked="0"/>
    </xf>
    <xf numFmtId="0" fontId="10" fillId="0" borderId="206" xfId="0" applyFont="1" applyBorder="1" applyAlignment="1" applyProtection="1">
      <alignment horizontal="center"/>
      <protection locked="0"/>
    </xf>
    <xf numFmtId="0" fontId="10" fillId="0" borderId="207" xfId="0" applyFont="1" applyBorder="1" applyAlignment="1" applyProtection="1">
      <alignment horizontal="center"/>
      <protection locked="0"/>
    </xf>
    <xf numFmtId="0" fontId="10" fillId="0" borderId="200" xfId="0" applyFont="1" applyBorder="1" applyAlignment="1" applyProtection="1">
      <alignment horizontal="center" vertical="center" wrapText="1"/>
      <protection locked="0"/>
    </xf>
    <xf numFmtId="0" fontId="10" fillId="0" borderId="201" xfId="0" applyFont="1" applyBorder="1" applyAlignment="1" applyProtection="1">
      <alignment horizontal="center" vertical="center"/>
      <protection locked="0"/>
    </xf>
    <xf numFmtId="0" fontId="10" fillId="0" borderId="202" xfId="0" applyFont="1" applyBorder="1" applyAlignment="1" applyProtection="1">
      <alignment horizontal="center" vertical="center"/>
      <protection locked="0"/>
    </xf>
    <xf numFmtId="0" fontId="10" fillId="0" borderId="203"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204" xfId="0" applyFont="1" applyBorder="1" applyAlignment="1" applyProtection="1">
      <alignment horizontal="center" vertical="center"/>
      <protection locked="0"/>
    </xf>
    <xf numFmtId="0" fontId="10" fillId="0" borderId="205" xfId="0" applyFont="1" applyBorder="1" applyAlignment="1" applyProtection="1">
      <alignment horizontal="center" vertical="center"/>
      <protection locked="0"/>
    </xf>
    <xf numFmtId="0" fontId="10" fillId="0" borderId="206" xfId="0" applyFont="1" applyBorder="1" applyAlignment="1" applyProtection="1">
      <alignment horizontal="center" vertical="center"/>
      <protection locked="0"/>
    </xf>
    <xf numFmtId="0" fontId="10" fillId="0" borderId="207" xfId="0" applyFont="1" applyBorder="1" applyAlignment="1" applyProtection="1">
      <alignment horizontal="center" vertical="center"/>
      <protection locked="0"/>
    </xf>
    <xf numFmtId="0" fontId="40" fillId="3" borderId="197" xfId="0" applyFont="1" applyFill="1" applyBorder="1" applyAlignment="1" applyProtection="1">
      <alignment horizontal="justify" vertical="center" wrapText="1"/>
    </xf>
    <xf numFmtId="0" fontId="40" fillId="3" borderId="198" xfId="0" applyFont="1" applyFill="1" applyBorder="1" applyAlignment="1" applyProtection="1">
      <alignment horizontal="justify" vertical="center" wrapText="1"/>
    </xf>
    <xf numFmtId="0" fontId="40" fillId="3" borderId="199" xfId="0" applyFont="1" applyFill="1" applyBorder="1" applyAlignment="1" applyProtection="1">
      <alignment horizontal="justify" vertical="center" wrapText="1"/>
    </xf>
    <xf numFmtId="0" fontId="22" fillId="3" borderId="103" xfId="0" applyNumberFormat="1" applyFont="1" applyFill="1" applyBorder="1" applyAlignment="1" applyProtection="1">
      <alignment horizontal="center" vertical="center" wrapText="1"/>
      <protection locked="0"/>
    </xf>
    <xf numFmtId="0" fontId="22" fillId="3" borderId="105" xfId="0" applyNumberFormat="1" applyFont="1" applyFill="1" applyBorder="1" applyAlignment="1" applyProtection="1">
      <alignment horizontal="center" vertical="center" wrapText="1"/>
      <protection locked="0"/>
    </xf>
    <xf numFmtId="0" fontId="14" fillId="12" borderId="167" xfId="0" applyFont="1" applyFill="1" applyBorder="1" applyAlignment="1" applyProtection="1">
      <alignment horizontal="center" vertical="center" textRotation="90" wrapText="1"/>
    </xf>
    <xf numFmtId="0" fontId="14" fillId="12" borderId="150" xfId="0" applyFont="1" applyFill="1" applyBorder="1" applyAlignment="1" applyProtection="1">
      <alignment horizontal="center" vertical="center" textRotation="90" wrapText="1"/>
    </xf>
    <xf numFmtId="0" fontId="14" fillId="12" borderId="168" xfId="0" applyFont="1" applyFill="1" applyBorder="1" applyAlignment="1" applyProtection="1">
      <alignment horizontal="center" vertical="center" textRotation="90" wrapText="1"/>
    </xf>
    <xf numFmtId="0" fontId="40" fillId="3" borderId="188" xfId="0" applyFont="1" applyFill="1" applyBorder="1" applyAlignment="1" applyProtection="1">
      <alignment horizontal="justify" vertical="center" wrapText="1"/>
      <protection locked="0"/>
    </xf>
    <xf numFmtId="0" fontId="40" fillId="3" borderId="189" xfId="0" applyFont="1" applyFill="1" applyBorder="1" applyAlignment="1" applyProtection="1">
      <alignment horizontal="justify" vertical="center" wrapText="1"/>
      <protection locked="0"/>
    </xf>
    <xf numFmtId="0" fontId="40" fillId="3" borderId="190" xfId="0" applyFont="1" applyFill="1" applyBorder="1" applyAlignment="1" applyProtection="1">
      <alignment horizontal="justify" vertical="center" wrapText="1"/>
      <protection locked="0"/>
    </xf>
    <xf numFmtId="0" fontId="13" fillId="10" borderId="214" xfId="0" applyFont="1" applyFill="1" applyBorder="1" applyAlignment="1" applyProtection="1">
      <alignment horizontal="center" vertical="center" wrapText="1"/>
      <protection locked="0"/>
    </xf>
    <xf numFmtId="0" fontId="13" fillId="10" borderId="215" xfId="0" applyFont="1" applyFill="1" applyBorder="1" applyAlignment="1" applyProtection="1">
      <alignment horizontal="center" vertical="center" wrapText="1"/>
      <protection locked="0"/>
    </xf>
  </cellXfs>
  <cellStyles count="3">
    <cellStyle name="Millares" xfId="1" builtinId="3"/>
    <cellStyle name="Millares 2" xfId="2" xr:uid="{00000000-0005-0000-0000-000001000000}"/>
    <cellStyle name="Normal" xfId="0" builtinId="0"/>
  </cellStyles>
  <dxfs count="74">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1" tint="4.9989318521683403E-2"/>
      </font>
      <fill>
        <patternFill>
          <bgColor rgb="FF0070C0"/>
        </patternFill>
      </fill>
    </dxf>
    <dxf>
      <font>
        <color theme="1" tint="4.9989318521683403E-2"/>
      </font>
      <fill>
        <patternFill>
          <bgColor rgb="FF0070C0"/>
        </patternFill>
      </fill>
    </dxf>
    <dxf>
      <font>
        <color theme="1" tint="4.9989318521683403E-2"/>
      </font>
      <fill>
        <patternFill>
          <bgColor rgb="FF0070C0"/>
        </patternFill>
      </fill>
    </dxf>
    <dxf>
      <font>
        <color theme="1" tint="4.9989318521683403E-2"/>
      </font>
      <fill>
        <patternFill>
          <bgColor rgb="FF0070C0"/>
        </patternFill>
      </fill>
    </dxf>
    <dxf>
      <font>
        <color theme="1" tint="4.9989318521683403E-2"/>
      </font>
      <fill>
        <patternFill>
          <bgColor rgb="FF0070C0"/>
        </patternFill>
      </fill>
    </dxf>
    <dxf>
      <font>
        <color theme="1" tint="4.9989318521683403E-2"/>
      </font>
      <fill>
        <patternFill>
          <bgColor rgb="FF0070C0"/>
        </patternFill>
      </fill>
    </dxf>
    <dxf>
      <font>
        <color theme="1"/>
      </font>
      <fill>
        <patternFill>
          <bgColor rgb="FFFF0000"/>
        </patternFill>
      </fill>
    </dxf>
    <dxf>
      <font>
        <color theme="1" tint="4.9989318521683403E-2"/>
      </font>
      <fill>
        <patternFill>
          <bgColor rgb="FFFF0000"/>
        </patternFill>
      </fill>
    </dxf>
    <dxf>
      <font>
        <color theme="1"/>
      </font>
      <fill>
        <patternFill>
          <bgColor rgb="FFFF0000"/>
        </patternFill>
      </fill>
    </dxf>
    <dxf>
      <font>
        <color theme="1"/>
      </font>
      <fill>
        <patternFill>
          <bgColor rgb="FFFF0000"/>
        </patternFill>
      </fill>
    </dxf>
    <dxf>
      <font>
        <color theme="0" tint="-0.34998626667073579"/>
      </font>
      <fill>
        <patternFill>
          <bgColor theme="0" tint="-0.34998626667073579"/>
        </patternFill>
      </fill>
    </dxf>
    <dxf>
      <font>
        <color theme="1"/>
      </font>
      <fill>
        <patternFill>
          <bgColor rgb="FFFF0000"/>
        </patternFill>
      </fill>
    </dxf>
    <dxf>
      <font>
        <color theme="1"/>
      </font>
      <fill>
        <patternFill>
          <fgColor rgb="FF0070C0"/>
          <bgColor rgb="FF0070C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1"/>
      </font>
      <fill>
        <patternFill>
          <bgColor rgb="FFFF0000"/>
        </patternFill>
      </fill>
    </dxf>
    <dxf>
      <font>
        <color theme="1"/>
      </font>
      <fill>
        <patternFill>
          <bgColor theme="9" tint="-0.24994659260841701"/>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00B050"/>
        </patternFill>
      </fill>
    </dxf>
    <dxf>
      <font>
        <color theme="0" tint="-0.34998626667073579"/>
      </font>
      <fill>
        <patternFill>
          <bgColor theme="0" tint="-0.34998626667073579"/>
        </patternFill>
      </fill>
    </dxf>
    <dxf>
      <font>
        <color theme="1" tint="4.9989318521683403E-2"/>
      </font>
      <fill>
        <patternFill>
          <bgColor rgb="FF0070C0"/>
        </patternFill>
      </fill>
    </dxf>
    <dxf>
      <font>
        <color theme="1" tint="4.9989318521683403E-2"/>
      </font>
      <fill>
        <patternFill>
          <bgColor rgb="FF0070C0"/>
        </patternFill>
      </fill>
    </dxf>
    <dxf>
      <font>
        <color theme="1" tint="4.9989318521683403E-2"/>
      </font>
      <fill>
        <patternFill>
          <bgColor rgb="FF0070C0"/>
        </patternFill>
      </fill>
    </dxf>
    <dxf>
      <font>
        <color theme="1" tint="4.9989318521683403E-2"/>
      </font>
      <fill>
        <patternFill>
          <bgColor rgb="FF0070C0"/>
        </patternFill>
      </fill>
    </dxf>
    <dxf>
      <font>
        <color theme="1" tint="4.9989318521683403E-2"/>
      </font>
      <fill>
        <patternFill>
          <bgColor rgb="FF0070C0"/>
        </patternFill>
      </fill>
    </dxf>
    <dxf>
      <font>
        <color theme="1" tint="4.9989318521683403E-2"/>
      </font>
      <fill>
        <patternFill>
          <bgColor rgb="FF0070C0"/>
        </patternFill>
      </fill>
    </dxf>
    <dxf>
      <font>
        <color theme="1"/>
      </font>
      <fill>
        <patternFill>
          <bgColor rgb="FFFF0000"/>
        </patternFill>
      </fill>
    </dxf>
    <dxf>
      <font>
        <color theme="1" tint="4.9989318521683403E-2"/>
      </font>
      <fill>
        <patternFill>
          <bgColor rgb="FFFF0000"/>
        </patternFill>
      </fill>
    </dxf>
    <dxf>
      <font>
        <color theme="1"/>
      </font>
      <fill>
        <patternFill>
          <bgColor rgb="FFFF0000"/>
        </patternFill>
      </fill>
    </dxf>
    <dxf>
      <font>
        <color theme="1"/>
      </font>
      <fill>
        <patternFill>
          <bgColor rgb="FFFF0000"/>
        </patternFill>
      </fill>
    </dxf>
    <dxf>
      <font>
        <color theme="0" tint="-0.34998626667073579"/>
      </font>
      <fill>
        <patternFill>
          <bgColor theme="0" tint="-0.34998626667073579"/>
        </patternFill>
      </fill>
    </dxf>
    <dxf>
      <font>
        <color theme="1"/>
      </font>
      <fill>
        <patternFill>
          <bgColor rgb="FFFF0000"/>
        </patternFill>
      </fill>
    </dxf>
    <dxf>
      <font>
        <color theme="1"/>
      </font>
      <fill>
        <patternFill>
          <fgColor rgb="FF0070C0"/>
          <bgColor rgb="FF0070C0"/>
        </patternFill>
      </fill>
    </dxf>
    <dxf>
      <font>
        <color theme="0" tint="-0.34998626667073579"/>
      </font>
      <fill>
        <patternFill>
          <bgColor theme="0" tint="-0.34998626667073579"/>
        </patternFill>
      </fill>
    </dxf>
    <dxf>
      <font>
        <color theme="1"/>
      </font>
      <fill>
        <patternFill>
          <bgColor theme="5" tint="0.39994506668294322"/>
        </patternFill>
      </fill>
    </dxf>
    <dxf>
      <font>
        <color theme="1"/>
      </font>
      <fill>
        <patternFill>
          <bgColor rgb="FF00B0F0"/>
        </patternFill>
      </fill>
    </dxf>
  </dxfs>
  <tableStyles count="0" defaultTableStyle="TableStyleMedium2" defaultPivotStyle="PivotStyleLight16"/>
  <colors>
    <mruColors>
      <color rgb="FFFF66FF"/>
      <color rgb="FFFFFF00"/>
      <color rgb="FF00FF00"/>
      <color rgb="FF00FFFF"/>
      <color rgb="FF66FFCC"/>
      <color rgb="FF008080"/>
      <color rgb="FF339933"/>
      <color rgb="FFCC3300"/>
      <color rgb="FF6600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438150</xdr:rowOff>
    </xdr:from>
    <xdr:to>
      <xdr:col>2</xdr:col>
      <xdr:colOff>1762125</xdr:colOff>
      <xdr:row>2</xdr:row>
      <xdr:rowOff>234043</xdr:rowOff>
    </xdr:to>
    <xdr:pic>
      <xdr:nvPicPr>
        <xdr:cNvPr id="3" name="0 Imagen">
          <a:extLst>
            <a:ext uri="{FF2B5EF4-FFF2-40B4-BE49-F238E27FC236}">
              <a16:creationId xmlns:a16="http://schemas.microsoft.com/office/drawing/2014/main" id="{62D2C44C-FB2A-417C-9D15-7EE27AD4D5F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438150"/>
          <a:ext cx="3714750" cy="6436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81642</xdr:colOff>
      <xdr:row>3</xdr:row>
      <xdr:rowOff>1047757</xdr:rowOff>
    </xdr:from>
    <xdr:to>
      <xdr:col>0</xdr:col>
      <xdr:colOff>1755319</xdr:colOff>
      <xdr:row>7</xdr:row>
      <xdr:rowOff>299446</xdr:rowOff>
    </xdr:to>
    <xdr:grpSp>
      <xdr:nvGrpSpPr>
        <xdr:cNvPr id="190" name="35 Grupo">
          <a:extLst>
            <a:ext uri="{FF2B5EF4-FFF2-40B4-BE49-F238E27FC236}">
              <a16:creationId xmlns:a16="http://schemas.microsoft.com/office/drawing/2014/main" id="{00000000-0008-0000-0100-0000BE000000}"/>
            </a:ext>
          </a:extLst>
        </xdr:cNvPr>
        <xdr:cNvGrpSpPr/>
      </xdr:nvGrpSpPr>
      <xdr:grpSpPr>
        <a:xfrm>
          <a:off x="81642" y="1755328"/>
          <a:ext cx="1673677" cy="1388011"/>
          <a:chOff x="3059832" y="1556792"/>
          <a:chExt cx="1512168" cy="1728192"/>
        </a:xfrm>
      </xdr:grpSpPr>
      <xdr:grpSp>
        <xdr:nvGrpSpPr>
          <xdr:cNvPr id="191" name="22 Grupo">
            <a:extLst>
              <a:ext uri="{FF2B5EF4-FFF2-40B4-BE49-F238E27FC236}">
                <a16:creationId xmlns:a16="http://schemas.microsoft.com/office/drawing/2014/main" id="{00000000-0008-0000-0100-0000BF000000}"/>
              </a:ext>
            </a:extLst>
          </xdr:cNvPr>
          <xdr:cNvGrpSpPr/>
        </xdr:nvGrpSpPr>
        <xdr:grpSpPr>
          <a:xfrm>
            <a:off x="3059832" y="1556792"/>
            <a:ext cx="720080" cy="1728192"/>
            <a:chOff x="2987824" y="1556792"/>
            <a:chExt cx="720080" cy="1728192"/>
          </a:xfrm>
        </xdr:grpSpPr>
        <xdr:sp macro="[0]!Mostrar_R1" textlink="">
          <xdr:nvSpPr>
            <xdr:cNvPr id="204" name="6 Rectángulo redondeado">
              <a:extLst>
                <a:ext uri="{FF2B5EF4-FFF2-40B4-BE49-F238E27FC236}">
                  <a16:creationId xmlns:a16="http://schemas.microsoft.com/office/drawing/2014/main" id="{00000000-0008-0000-0100-0000CC000000}"/>
                </a:ext>
              </a:extLst>
            </xdr:cNvPr>
            <xdr:cNvSpPr/>
          </xdr:nvSpPr>
          <xdr:spPr>
            <a:xfrm>
              <a:off x="2987824" y="1844824"/>
              <a:ext cx="360040" cy="288032"/>
            </a:xfrm>
            <a:prstGeom prst="roundRect">
              <a:avLst/>
            </a:prstGeom>
            <a:solidFill>
              <a:srgbClr val="FFFF00"/>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1</a:t>
              </a:r>
              <a:endParaRPr lang="es-CO" sz="1300" b="1"/>
            </a:p>
          </xdr:txBody>
        </xdr:sp>
        <xdr:sp macro="[0]!Mostrar_R3" textlink="">
          <xdr:nvSpPr>
            <xdr:cNvPr id="205" name="12 Rectángulo redondeado">
              <a:extLst>
                <a:ext uri="{FF2B5EF4-FFF2-40B4-BE49-F238E27FC236}">
                  <a16:creationId xmlns:a16="http://schemas.microsoft.com/office/drawing/2014/main" id="{00000000-0008-0000-0100-0000CD000000}"/>
                </a:ext>
              </a:extLst>
            </xdr:cNvPr>
            <xdr:cNvSpPr/>
          </xdr:nvSpPr>
          <xdr:spPr>
            <a:xfrm>
              <a:off x="2987824" y="2132856"/>
              <a:ext cx="360040" cy="288032"/>
            </a:xfrm>
            <a:prstGeom prst="roundRect">
              <a:avLst/>
            </a:prstGeom>
            <a:solidFill>
              <a:schemeClr val="accent6">
                <a:lumMod val="75000"/>
              </a:schemeClr>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3</a:t>
              </a:r>
              <a:endParaRPr lang="es-CO" sz="1300" b="1"/>
            </a:p>
          </xdr:txBody>
        </xdr:sp>
        <xdr:sp macro="[0]!Mostrar_R5" textlink="">
          <xdr:nvSpPr>
            <xdr:cNvPr id="206" name="13 Rectángulo redondeado">
              <a:extLst>
                <a:ext uri="{FF2B5EF4-FFF2-40B4-BE49-F238E27FC236}">
                  <a16:creationId xmlns:a16="http://schemas.microsoft.com/office/drawing/2014/main" id="{00000000-0008-0000-0100-0000CE000000}"/>
                </a:ext>
              </a:extLst>
            </xdr:cNvPr>
            <xdr:cNvSpPr/>
          </xdr:nvSpPr>
          <xdr:spPr>
            <a:xfrm>
              <a:off x="2987824" y="2420888"/>
              <a:ext cx="360040" cy="288032"/>
            </a:xfrm>
            <a:prstGeom prst="roundRect">
              <a:avLst/>
            </a:prstGeom>
            <a:solidFill>
              <a:srgbClr val="FF0066"/>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5</a:t>
              </a:r>
              <a:endParaRPr lang="es-CO" sz="1300" b="1"/>
            </a:p>
          </xdr:txBody>
        </xdr:sp>
        <xdr:sp macro="[0]!Mostrar_R7" textlink="">
          <xdr:nvSpPr>
            <xdr:cNvPr id="207" name="14 Rectángulo redondeado">
              <a:extLst>
                <a:ext uri="{FF2B5EF4-FFF2-40B4-BE49-F238E27FC236}">
                  <a16:creationId xmlns:a16="http://schemas.microsoft.com/office/drawing/2014/main" id="{00000000-0008-0000-0100-0000CF000000}"/>
                </a:ext>
              </a:extLst>
            </xdr:cNvPr>
            <xdr:cNvSpPr/>
          </xdr:nvSpPr>
          <xdr:spPr>
            <a:xfrm>
              <a:off x="2987824" y="2708920"/>
              <a:ext cx="360040" cy="288032"/>
            </a:xfrm>
            <a:prstGeom prst="roundRect">
              <a:avLst/>
            </a:prstGeom>
            <a:solidFill>
              <a:srgbClr val="0066FF"/>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7</a:t>
              </a:r>
              <a:endParaRPr lang="es-CO" sz="1300" b="1"/>
            </a:p>
          </xdr:txBody>
        </xdr:sp>
        <xdr:sp macro="[0]!Mostrar_R9" textlink="">
          <xdr:nvSpPr>
            <xdr:cNvPr id="208" name="15 Rectángulo redondeado">
              <a:extLst>
                <a:ext uri="{FF2B5EF4-FFF2-40B4-BE49-F238E27FC236}">
                  <a16:creationId xmlns:a16="http://schemas.microsoft.com/office/drawing/2014/main" id="{00000000-0008-0000-0100-0000D0000000}"/>
                </a:ext>
              </a:extLst>
            </xdr:cNvPr>
            <xdr:cNvSpPr/>
          </xdr:nvSpPr>
          <xdr:spPr>
            <a:xfrm>
              <a:off x="2987824" y="2996952"/>
              <a:ext cx="360040" cy="288032"/>
            </a:xfrm>
            <a:prstGeom prst="roundRect">
              <a:avLst/>
            </a:prstGeom>
            <a:solidFill>
              <a:srgbClr val="FF66FF"/>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9</a:t>
              </a:r>
              <a:endParaRPr lang="es-CO" sz="1300" b="1"/>
            </a:p>
          </xdr:txBody>
        </xdr:sp>
        <xdr:sp macro="[0]!Mostrar_R2" textlink="">
          <xdr:nvSpPr>
            <xdr:cNvPr id="209" name="16 Rectángulo redondeado">
              <a:extLst>
                <a:ext uri="{FF2B5EF4-FFF2-40B4-BE49-F238E27FC236}">
                  <a16:creationId xmlns:a16="http://schemas.microsoft.com/office/drawing/2014/main" id="{00000000-0008-0000-0100-0000D1000000}"/>
                </a:ext>
              </a:extLst>
            </xdr:cNvPr>
            <xdr:cNvSpPr/>
          </xdr:nvSpPr>
          <xdr:spPr>
            <a:xfrm>
              <a:off x="3347864" y="1844824"/>
              <a:ext cx="360040" cy="288032"/>
            </a:xfrm>
            <a:prstGeom prst="roundRect">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2</a:t>
              </a:r>
              <a:endParaRPr lang="es-CO" sz="1300" b="1"/>
            </a:p>
          </xdr:txBody>
        </xdr:sp>
        <xdr:sp macro="[0]!Mostrar_R4" textlink="">
          <xdr:nvSpPr>
            <xdr:cNvPr id="210" name="17 Rectángulo redondeado">
              <a:extLst>
                <a:ext uri="{FF2B5EF4-FFF2-40B4-BE49-F238E27FC236}">
                  <a16:creationId xmlns:a16="http://schemas.microsoft.com/office/drawing/2014/main" id="{00000000-0008-0000-0100-0000D2000000}"/>
                </a:ext>
              </a:extLst>
            </xdr:cNvPr>
            <xdr:cNvSpPr/>
          </xdr:nvSpPr>
          <xdr:spPr>
            <a:xfrm>
              <a:off x="3347864" y="2132856"/>
              <a:ext cx="360040" cy="288032"/>
            </a:xfrm>
            <a:prstGeom prst="roundRect">
              <a:avLst/>
            </a:prstGeom>
            <a:solidFill>
              <a:srgbClr val="00B050"/>
            </a:solidFill>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4</a:t>
              </a:r>
              <a:endParaRPr lang="es-CO" sz="1300" b="1"/>
            </a:p>
          </xdr:txBody>
        </xdr:sp>
        <xdr:sp macro="[0]!Mostrar_R6" textlink="">
          <xdr:nvSpPr>
            <xdr:cNvPr id="211" name="18 Rectángulo redondeado">
              <a:extLst>
                <a:ext uri="{FF2B5EF4-FFF2-40B4-BE49-F238E27FC236}">
                  <a16:creationId xmlns:a16="http://schemas.microsoft.com/office/drawing/2014/main" id="{00000000-0008-0000-0100-0000D3000000}"/>
                </a:ext>
              </a:extLst>
            </xdr:cNvPr>
            <xdr:cNvSpPr/>
          </xdr:nvSpPr>
          <xdr:spPr>
            <a:xfrm>
              <a:off x="3347864" y="2420888"/>
              <a:ext cx="360040" cy="288032"/>
            </a:xfrm>
            <a:prstGeom prst="roundRect">
              <a:avLst/>
            </a:prstGeom>
            <a:solidFill>
              <a:srgbClr val="66FF33"/>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6</a:t>
              </a:r>
              <a:endParaRPr lang="es-CO" sz="1300" b="1"/>
            </a:p>
          </xdr:txBody>
        </xdr:sp>
        <xdr:sp macro="[0]!Mostrar_R8" textlink="">
          <xdr:nvSpPr>
            <xdr:cNvPr id="212" name="19 Rectángulo redondeado">
              <a:extLst>
                <a:ext uri="{FF2B5EF4-FFF2-40B4-BE49-F238E27FC236}">
                  <a16:creationId xmlns:a16="http://schemas.microsoft.com/office/drawing/2014/main" id="{00000000-0008-0000-0100-0000D4000000}"/>
                </a:ext>
              </a:extLst>
            </xdr:cNvPr>
            <xdr:cNvSpPr/>
          </xdr:nvSpPr>
          <xdr:spPr>
            <a:xfrm>
              <a:off x="3347864" y="2708920"/>
              <a:ext cx="360040" cy="288032"/>
            </a:xfrm>
            <a:prstGeom prst="roundRect">
              <a:avLst/>
            </a:prstGeom>
            <a:solidFill>
              <a:srgbClr val="00FFFF"/>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8</a:t>
              </a:r>
              <a:endParaRPr lang="es-CO" sz="1300" b="1"/>
            </a:p>
          </xdr:txBody>
        </xdr:sp>
        <xdr:sp macro="[0]!Mostrar_R10" textlink="">
          <xdr:nvSpPr>
            <xdr:cNvPr id="213" name="20 Rectángulo redondeado">
              <a:extLst>
                <a:ext uri="{FF2B5EF4-FFF2-40B4-BE49-F238E27FC236}">
                  <a16:creationId xmlns:a16="http://schemas.microsoft.com/office/drawing/2014/main" id="{00000000-0008-0000-0100-0000D5000000}"/>
                </a:ext>
              </a:extLst>
            </xdr:cNvPr>
            <xdr:cNvSpPr/>
          </xdr:nvSpPr>
          <xdr:spPr>
            <a:xfrm>
              <a:off x="3347864" y="2996952"/>
              <a:ext cx="360040" cy="288032"/>
            </a:xfrm>
            <a:prstGeom prst="roundRect">
              <a:avLst/>
            </a:prstGeom>
            <a:solidFill>
              <a:srgbClr val="FFFF00"/>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100" b="1"/>
                <a:t>10</a:t>
              </a:r>
              <a:endParaRPr lang="es-CO" sz="1100" b="1"/>
            </a:p>
          </xdr:txBody>
        </xdr:sp>
        <xdr:sp macro="[0]!Mostrar_Todos" textlink="">
          <xdr:nvSpPr>
            <xdr:cNvPr id="214" name="21 Rectángulo redondeado">
              <a:extLst>
                <a:ext uri="{FF2B5EF4-FFF2-40B4-BE49-F238E27FC236}">
                  <a16:creationId xmlns:a16="http://schemas.microsoft.com/office/drawing/2014/main" id="{00000000-0008-0000-0100-0000D6000000}"/>
                </a:ext>
              </a:extLst>
            </xdr:cNvPr>
            <xdr:cNvSpPr/>
          </xdr:nvSpPr>
          <xdr:spPr>
            <a:xfrm>
              <a:off x="2987824" y="1556792"/>
              <a:ext cx="720080" cy="288032"/>
            </a:xfrm>
            <a:prstGeom prst="roundRect">
              <a:avLst/>
            </a:prstGeom>
            <a:solidFill>
              <a:srgbClr val="00FF00"/>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200" b="1"/>
                <a:t>Mostrar</a:t>
              </a:r>
            </a:p>
            <a:p>
              <a:pPr algn="ctr"/>
              <a:r>
                <a:rPr lang="es-ES" sz="1200" b="1"/>
                <a:t>Todos</a:t>
              </a:r>
              <a:endParaRPr lang="es-CO" sz="1200" b="1"/>
            </a:p>
          </xdr:txBody>
        </xdr:sp>
      </xdr:grpSp>
      <xdr:grpSp>
        <xdr:nvGrpSpPr>
          <xdr:cNvPr id="192" name="23 Grupo">
            <a:extLst>
              <a:ext uri="{FF2B5EF4-FFF2-40B4-BE49-F238E27FC236}">
                <a16:creationId xmlns:a16="http://schemas.microsoft.com/office/drawing/2014/main" id="{00000000-0008-0000-0100-0000C0000000}"/>
              </a:ext>
            </a:extLst>
          </xdr:cNvPr>
          <xdr:cNvGrpSpPr/>
        </xdr:nvGrpSpPr>
        <xdr:grpSpPr>
          <a:xfrm>
            <a:off x="3851920" y="1556792"/>
            <a:ext cx="720080" cy="1728192"/>
            <a:chOff x="2987824" y="1556792"/>
            <a:chExt cx="720080" cy="1728192"/>
          </a:xfrm>
        </xdr:grpSpPr>
        <xdr:sp macro="[0]!Ocultar_R1" textlink="">
          <xdr:nvSpPr>
            <xdr:cNvPr id="193" name="24 Rectángulo redondeado">
              <a:extLst>
                <a:ext uri="{FF2B5EF4-FFF2-40B4-BE49-F238E27FC236}">
                  <a16:creationId xmlns:a16="http://schemas.microsoft.com/office/drawing/2014/main" id="{00000000-0008-0000-0100-0000C1000000}"/>
                </a:ext>
              </a:extLst>
            </xdr:cNvPr>
            <xdr:cNvSpPr/>
          </xdr:nvSpPr>
          <xdr:spPr>
            <a:xfrm>
              <a:off x="2987824" y="1844824"/>
              <a:ext cx="360040" cy="288032"/>
            </a:xfrm>
            <a:prstGeom prst="roundRect">
              <a:avLst/>
            </a:prstGeom>
            <a:solidFill>
              <a:schemeClr val="accent2">
                <a:lumMod val="50000"/>
              </a:schemeClr>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1</a:t>
              </a:r>
              <a:endParaRPr lang="es-CO" sz="1300" b="1">
                <a:solidFill>
                  <a:schemeClr val="bg1"/>
                </a:solidFill>
              </a:endParaRPr>
            </a:p>
          </xdr:txBody>
        </xdr:sp>
        <xdr:sp macro="[0]!Ocultar_R3" textlink="">
          <xdr:nvSpPr>
            <xdr:cNvPr id="194" name="25 Rectángulo redondeado">
              <a:extLst>
                <a:ext uri="{FF2B5EF4-FFF2-40B4-BE49-F238E27FC236}">
                  <a16:creationId xmlns:a16="http://schemas.microsoft.com/office/drawing/2014/main" id="{00000000-0008-0000-0100-0000C2000000}"/>
                </a:ext>
              </a:extLst>
            </xdr:cNvPr>
            <xdr:cNvSpPr/>
          </xdr:nvSpPr>
          <xdr:spPr>
            <a:xfrm>
              <a:off x="2987824" y="2132856"/>
              <a:ext cx="360040" cy="288032"/>
            </a:xfrm>
            <a:prstGeom prst="roundRect">
              <a:avLst/>
            </a:prstGeom>
            <a:solidFill>
              <a:schemeClr val="accent3">
                <a:lumMod val="50000"/>
              </a:schemeClr>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3</a:t>
              </a:r>
              <a:endParaRPr lang="es-CO" sz="1300" b="1">
                <a:solidFill>
                  <a:schemeClr val="bg1"/>
                </a:solidFill>
              </a:endParaRPr>
            </a:p>
          </xdr:txBody>
        </xdr:sp>
        <xdr:sp macro="[0]!Ocultar_R5" textlink="">
          <xdr:nvSpPr>
            <xdr:cNvPr id="195" name="26 Rectángulo redondeado">
              <a:extLst>
                <a:ext uri="{FF2B5EF4-FFF2-40B4-BE49-F238E27FC236}">
                  <a16:creationId xmlns:a16="http://schemas.microsoft.com/office/drawing/2014/main" id="{00000000-0008-0000-0100-0000C3000000}"/>
                </a:ext>
              </a:extLst>
            </xdr:cNvPr>
            <xdr:cNvSpPr/>
          </xdr:nvSpPr>
          <xdr:spPr>
            <a:xfrm>
              <a:off x="2987824" y="2420888"/>
              <a:ext cx="360040" cy="288032"/>
            </a:xfrm>
            <a:prstGeom prst="roundRect">
              <a:avLst/>
            </a:prstGeom>
            <a:solidFill>
              <a:schemeClr val="accent5">
                <a:lumMod val="50000"/>
              </a:schemeClr>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5</a:t>
              </a:r>
              <a:endParaRPr lang="es-CO" sz="1300" b="1">
                <a:solidFill>
                  <a:schemeClr val="bg1"/>
                </a:solidFill>
              </a:endParaRPr>
            </a:p>
          </xdr:txBody>
        </xdr:sp>
        <xdr:sp macro="[0]!Ocultar_R7" textlink="">
          <xdr:nvSpPr>
            <xdr:cNvPr id="196" name="27 Rectángulo redondeado">
              <a:extLst>
                <a:ext uri="{FF2B5EF4-FFF2-40B4-BE49-F238E27FC236}">
                  <a16:creationId xmlns:a16="http://schemas.microsoft.com/office/drawing/2014/main" id="{00000000-0008-0000-0100-0000C4000000}"/>
                </a:ext>
              </a:extLst>
            </xdr:cNvPr>
            <xdr:cNvSpPr/>
          </xdr:nvSpPr>
          <xdr:spPr>
            <a:xfrm>
              <a:off x="2987824" y="2708920"/>
              <a:ext cx="360040" cy="288032"/>
            </a:xfrm>
            <a:prstGeom prst="roundRect">
              <a:avLst/>
            </a:prstGeom>
            <a:solidFill>
              <a:srgbClr val="660066"/>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7</a:t>
              </a:r>
              <a:endParaRPr lang="es-CO" sz="1300" b="1">
                <a:solidFill>
                  <a:schemeClr val="bg1"/>
                </a:solidFill>
              </a:endParaRPr>
            </a:p>
          </xdr:txBody>
        </xdr:sp>
        <xdr:sp macro="[0]!Ocultar_R9" textlink="">
          <xdr:nvSpPr>
            <xdr:cNvPr id="197" name="28 Rectángulo redondeado">
              <a:extLst>
                <a:ext uri="{FF2B5EF4-FFF2-40B4-BE49-F238E27FC236}">
                  <a16:creationId xmlns:a16="http://schemas.microsoft.com/office/drawing/2014/main" id="{00000000-0008-0000-0100-0000C5000000}"/>
                </a:ext>
              </a:extLst>
            </xdr:cNvPr>
            <xdr:cNvSpPr/>
          </xdr:nvSpPr>
          <xdr:spPr>
            <a:xfrm>
              <a:off x="2987824" y="2996952"/>
              <a:ext cx="360040" cy="288032"/>
            </a:xfrm>
            <a:prstGeom prst="roundRect">
              <a:avLst/>
            </a:prstGeom>
            <a:solidFill>
              <a:srgbClr val="339933"/>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9</a:t>
              </a:r>
              <a:endParaRPr lang="es-CO" sz="1300" b="1">
                <a:solidFill>
                  <a:schemeClr val="bg1"/>
                </a:solidFill>
              </a:endParaRPr>
            </a:p>
          </xdr:txBody>
        </xdr:sp>
        <xdr:sp macro="[0]!Ocultar_R2" textlink="">
          <xdr:nvSpPr>
            <xdr:cNvPr id="198" name="29 Rectángulo redondeado">
              <a:extLst>
                <a:ext uri="{FF2B5EF4-FFF2-40B4-BE49-F238E27FC236}">
                  <a16:creationId xmlns:a16="http://schemas.microsoft.com/office/drawing/2014/main" id="{00000000-0008-0000-0100-0000C6000000}"/>
                </a:ext>
              </a:extLst>
            </xdr:cNvPr>
            <xdr:cNvSpPr/>
          </xdr:nvSpPr>
          <xdr:spPr>
            <a:xfrm>
              <a:off x="3347864" y="1844824"/>
              <a:ext cx="360040" cy="288032"/>
            </a:xfrm>
            <a:prstGeom prst="roundRect">
              <a:avLst/>
            </a:prstGeom>
            <a:solidFill>
              <a:schemeClr val="tx2">
                <a:lumMod val="75000"/>
              </a:schemeClr>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2</a:t>
              </a:r>
              <a:endParaRPr lang="es-CO" sz="1300" b="1">
                <a:solidFill>
                  <a:schemeClr val="bg1"/>
                </a:solidFill>
              </a:endParaRPr>
            </a:p>
          </xdr:txBody>
        </xdr:sp>
        <xdr:sp macro="[0]!Ocultar_R4" textlink="">
          <xdr:nvSpPr>
            <xdr:cNvPr id="199" name="30 Rectángulo redondeado">
              <a:extLst>
                <a:ext uri="{FF2B5EF4-FFF2-40B4-BE49-F238E27FC236}">
                  <a16:creationId xmlns:a16="http://schemas.microsoft.com/office/drawing/2014/main" id="{00000000-0008-0000-0100-0000C7000000}"/>
                </a:ext>
              </a:extLst>
            </xdr:cNvPr>
            <xdr:cNvSpPr/>
          </xdr:nvSpPr>
          <xdr:spPr>
            <a:xfrm>
              <a:off x="3347864" y="2132856"/>
              <a:ext cx="360040" cy="288032"/>
            </a:xfrm>
            <a:prstGeom prst="roundRect">
              <a:avLst/>
            </a:prstGeom>
            <a:solidFill>
              <a:schemeClr val="accent4">
                <a:lumMod val="50000"/>
              </a:schemeClr>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4</a:t>
              </a:r>
              <a:endParaRPr lang="es-CO" sz="1300" b="1">
                <a:solidFill>
                  <a:schemeClr val="bg1"/>
                </a:solidFill>
              </a:endParaRPr>
            </a:p>
          </xdr:txBody>
        </xdr:sp>
        <xdr:sp macro="[0]!Ocultar_R6" textlink="">
          <xdr:nvSpPr>
            <xdr:cNvPr id="200" name="31 Rectángulo redondeado">
              <a:extLst>
                <a:ext uri="{FF2B5EF4-FFF2-40B4-BE49-F238E27FC236}">
                  <a16:creationId xmlns:a16="http://schemas.microsoft.com/office/drawing/2014/main" id="{00000000-0008-0000-0100-0000C8000000}"/>
                </a:ext>
              </a:extLst>
            </xdr:cNvPr>
            <xdr:cNvSpPr/>
          </xdr:nvSpPr>
          <xdr:spPr>
            <a:xfrm>
              <a:off x="3347864" y="2420888"/>
              <a:ext cx="360040" cy="288032"/>
            </a:xfrm>
            <a:prstGeom prst="roundRect">
              <a:avLst/>
            </a:prstGeom>
            <a:solidFill>
              <a:schemeClr val="accent6">
                <a:lumMod val="50000"/>
              </a:schemeClr>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6</a:t>
              </a:r>
              <a:endParaRPr lang="es-CO" sz="1300" b="1">
                <a:solidFill>
                  <a:schemeClr val="bg1"/>
                </a:solidFill>
              </a:endParaRPr>
            </a:p>
          </xdr:txBody>
        </xdr:sp>
        <xdr:sp macro="[0]!Ocultar_R8" textlink="">
          <xdr:nvSpPr>
            <xdr:cNvPr id="201" name="32 Rectángulo redondeado">
              <a:extLst>
                <a:ext uri="{FF2B5EF4-FFF2-40B4-BE49-F238E27FC236}">
                  <a16:creationId xmlns:a16="http://schemas.microsoft.com/office/drawing/2014/main" id="{00000000-0008-0000-0100-0000C9000000}"/>
                </a:ext>
              </a:extLst>
            </xdr:cNvPr>
            <xdr:cNvSpPr/>
          </xdr:nvSpPr>
          <xdr:spPr>
            <a:xfrm>
              <a:off x="3347864" y="2708920"/>
              <a:ext cx="360040" cy="288032"/>
            </a:xfrm>
            <a:prstGeom prst="roundRect">
              <a:avLst/>
            </a:prstGeom>
            <a:solidFill>
              <a:srgbClr val="CC3300"/>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8</a:t>
              </a:r>
              <a:endParaRPr lang="es-CO" sz="1300" b="1">
                <a:solidFill>
                  <a:schemeClr val="bg1"/>
                </a:solidFill>
              </a:endParaRPr>
            </a:p>
          </xdr:txBody>
        </xdr:sp>
        <xdr:sp macro="[0]!Ocultar_R10" textlink="">
          <xdr:nvSpPr>
            <xdr:cNvPr id="202" name="33 Rectángulo redondeado">
              <a:extLst>
                <a:ext uri="{FF2B5EF4-FFF2-40B4-BE49-F238E27FC236}">
                  <a16:creationId xmlns:a16="http://schemas.microsoft.com/office/drawing/2014/main" id="{00000000-0008-0000-0100-0000CA000000}"/>
                </a:ext>
              </a:extLst>
            </xdr:cNvPr>
            <xdr:cNvSpPr/>
          </xdr:nvSpPr>
          <xdr:spPr>
            <a:xfrm>
              <a:off x="3347864" y="2996952"/>
              <a:ext cx="360040" cy="288032"/>
            </a:xfrm>
            <a:prstGeom prst="roundRect">
              <a:avLst/>
            </a:prstGeom>
            <a:solidFill>
              <a:srgbClr val="008080"/>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100" b="1">
                  <a:solidFill>
                    <a:schemeClr val="bg1"/>
                  </a:solidFill>
                </a:rPr>
                <a:t>10</a:t>
              </a:r>
              <a:endParaRPr lang="es-CO" sz="1100" b="1">
                <a:solidFill>
                  <a:schemeClr val="bg1"/>
                </a:solidFill>
              </a:endParaRPr>
            </a:p>
          </xdr:txBody>
        </xdr:sp>
        <xdr:sp macro="[0]!Ocultar_TR" textlink="">
          <xdr:nvSpPr>
            <xdr:cNvPr id="203" name="34 Rectángulo redondeado">
              <a:extLst>
                <a:ext uri="{FF2B5EF4-FFF2-40B4-BE49-F238E27FC236}">
                  <a16:creationId xmlns:a16="http://schemas.microsoft.com/office/drawing/2014/main" id="{00000000-0008-0000-0100-0000CB000000}"/>
                </a:ext>
              </a:extLst>
            </xdr:cNvPr>
            <xdr:cNvSpPr/>
          </xdr:nvSpPr>
          <xdr:spPr>
            <a:xfrm>
              <a:off x="2987824" y="1556792"/>
              <a:ext cx="720080" cy="288032"/>
            </a:xfrm>
            <a:prstGeom prst="roundRect">
              <a:avLst/>
            </a:prstGeom>
          </xdr:spPr>
          <xdr:style>
            <a:lnRef idx="0">
              <a:schemeClr val="dk1"/>
            </a:lnRef>
            <a:fillRef idx="3">
              <a:schemeClr val="dk1"/>
            </a:fillRef>
            <a:effectRef idx="3">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200" b="1">
                  <a:solidFill>
                    <a:schemeClr val="bg1"/>
                  </a:solidFill>
                </a:rPr>
                <a:t>Ocultar</a:t>
              </a:r>
            </a:p>
            <a:p>
              <a:pPr algn="ctr"/>
              <a:r>
                <a:rPr lang="es-ES" sz="1200" b="1">
                  <a:solidFill>
                    <a:schemeClr val="bg1"/>
                  </a:solidFill>
                </a:rPr>
                <a:t>Todos</a:t>
              </a:r>
              <a:endParaRPr lang="es-CO" sz="1200" b="1">
                <a:solidFill>
                  <a:schemeClr val="bg1"/>
                </a:solidFill>
              </a:endParaRPr>
            </a:p>
          </xdr:txBody>
        </xdr:sp>
      </xdr:grpSp>
    </xdr:grpSp>
    <xdr:clientData/>
  </xdr:twoCellAnchor>
  <xdr:twoCellAnchor>
    <xdr:from>
      <xdr:col>23</xdr:col>
      <xdr:colOff>489857</xdr:colOff>
      <xdr:row>5</xdr:row>
      <xdr:rowOff>54429</xdr:rowOff>
    </xdr:from>
    <xdr:to>
      <xdr:col>24</xdr:col>
      <xdr:colOff>1578429</xdr:colOff>
      <xdr:row>6</xdr:row>
      <xdr:rowOff>483096</xdr:rowOff>
    </xdr:to>
    <xdr:grpSp>
      <xdr:nvGrpSpPr>
        <xdr:cNvPr id="96" name="1 Grupo">
          <a:extLst>
            <a:ext uri="{FF2B5EF4-FFF2-40B4-BE49-F238E27FC236}">
              <a16:creationId xmlns:a16="http://schemas.microsoft.com/office/drawing/2014/main" id="{00000000-0008-0000-0100-000060000000}"/>
            </a:ext>
          </a:extLst>
        </xdr:cNvPr>
        <xdr:cNvGrpSpPr/>
      </xdr:nvGrpSpPr>
      <xdr:grpSpPr>
        <a:xfrm>
          <a:off x="30153428" y="2109108"/>
          <a:ext cx="3129644" cy="728024"/>
          <a:chOff x="5724128" y="2132856"/>
          <a:chExt cx="2592287" cy="864096"/>
        </a:xfrm>
      </xdr:grpSpPr>
      <xdr:grpSp>
        <xdr:nvGrpSpPr>
          <xdr:cNvPr id="97" name="63 Grupo">
            <a:extLst>
              <a:ext uri="{FF2B5EF4-FFF2-40B4-BE49-F238E27FC236}">
                <a16:creationId xmlns:a16="http://schemas.microsoft.com/office/drawing/2014/main" id="{00000000-0008-0000-0100-000061000000}"/>
              </a:ext>
            </a:extLst>
          </xdr:cNvPr>
          <xdr:cNvGrpSpPr/>
        </xdr:nvGrpSpPr>
        <xdr:grpSpPr>
          <a:xfrm>
            <a:off x="5789198" y="2132856"/>
            <a:ext cx="2527217" cy="864096"/>
            <a:chOff x="5839584" y="2060848"/>
            <a:chExt cx="2332816" cy="648072"/>
          </a:xfrm>
        </xdr:grpSpPr>
        <xdr:grpSp>
          <xdr:nvGrpSpPr>
            <xdr:cNvPr id="99" name="55 Grupo">
              <a:extLst>
                <a:ext uri="{FF2B5EF4-FFF2-40B4-BE49-F238E27FC236}">
                  <a16:creationId xmlns:a16="http://schemas.microsoft.com/office/drawing/2014/main" id="{00000000-0008-0000-0100-000063000000}"/>
                </a:ext>
              </a:extLst>
            </xdr:cNvPr>
            <xdr:cNvGrpSpPr/>
          </xdr:nvGrpSpPr>
          <xdr:grpSpPr>
            <a:xfrm>
              <a:off x="5839584" y="2060848"/>
              <a:ext cx="1457640" cy="648072"/>
              <a:chOff x="5724128" y="2060848"/>
              <a:chExt cx="1457640" cy="648072"/>
            </a:xfrm>
          </xdr:grpSpPr>
          <xdr:sp macro="" textlink="">
            <xdr:nvSpPr>
              <xdr:cNvPr id="105" name="46 Rectángulo redondeado">
                <a:extLst>
                  <a:ext uri="{FF2B5EF4-FFF2-40B4-BE49-F238E27FC236}">
                    <a16:creationId xmlns:a16="http://schemas.microsoft.com/office/drawing/2014/main" id="{00000000-0008-0000-0100-000069000000}"/>
                  </a:ext>
                </a:extLst>
              </xdr:cNvPr>
              <xdr:cNvSpPr/>
            </xdr:nvSpPr>
            <xdr:spPr>
              <a:xfrm>
                <a:off x="5724128" y="2060848"/>
                <a:ext cx="1457640" cy="288032"/>
              </a:xfrm>
              <a:prstGeom prst="roundRect">
                <a:avLst/>
              </a:prstGeom>
              <a:solidFill>
                <a:srgbClr val="56EA04"/>
              </a:solidFill>
            </xdr:spPr>
            <xdr:style>
              <a:lnRef idx="0">
                <a:schemeClr val="accent3"/>
              </a:lnRef>
              <a:fillRef idx="3">
                <a:schemeClr val="accent3"/>
              </a:fillRef>
              <a:effectRef idx="3">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tx1"/>
                    </a:solidFill>
                  </a:rPr>
                  <a:t>Mostrar</a:t>
                </a:r>
                <a:endParaRPr lang="es-CO" b="1">
                  <a:solidFill>
                    <a:schemeClr val="tx1"/>
                  </a:solidFill>
                </a:endParaRPr>
              </a:p>
            </xdr:txBody>
          </xdr:sp>
          <xdr:sp macro="[0]!Ver_C2" textlink="">
            <xdr:nvSpPr>
              <xdr:cNvPr id="106" name="51 Elipse">
                <a:extLst>
                  <a:ext uri="{FF2B5EF4-FFF2-40B4-BE49-F238E27FC236}">
                    <a16:creationId xmlns:a16="http://schemas.microsoft.com/office/drawing/2014/main" id="{00000000-0008-0000-0100-00006A000000}"/>
                  </a:ext>
                </a:extLst>
              </xdr:cNvPr>
              <xdr:cNvSpPr/>
            </xdr:nvSpPr>
            <xdr:spPr>
              <a:xfrm>
                <a:off x="5863467" y="2420888"/>
                <a:ext cx="187464" cy="288032"/>
              </a:xfrm>
              <a:prstGeom prst="ellipse">
                <a:avLst/>
              </a:prstGeom>
              <a:solidFill>
                <a:schemeClr val="accent6">
                  <a:lumMod val="75000"/>
                </a:schemeClr>
              </a:solidFill>
            </xdr:spPr>
            <xdr:style>
              <a:lnRef idx="0">
                <a:schemeClr val="accent1"/>
              </a:lnRef>
              <a:fillRef idx="3">
                <a:schemeClr val="accent1"/>
              </a:fillRef>
              <a:effectRef idx="3">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tx2">
                        <a:lumMod val="50000"/>
                      </a:schemeClr>
                    </a:solidFill>
                  </a:rPr>
                  <a:t>2</a:t>
                </a:r>
              </a:p>
            </xdr:txBody>
          </xdr:sp>
          <xdr:sp macro="[0]!Ver_C3" textlink="">
            <xdr:nvSpPr>
              <xdr:cNvPr id="107" name="52 Elipse">
                <a:extLst>
                  <a:ext uri="{FF2B5EF4-FFF2-40B4-BE49-F238E27FC236}">
                    <a16:creationId xmlns:a16="http://schemas.microsoft.com/office/drawing/2014/main" id="{00000000-0008-0000-0100-00006B000000}"/>
                  </a:ext>
                </a:extLst>
              </xdr:cNvPr>
              <xdr:cNvSpPr/>
            </xdr:nvSpPr>
            <xdr:spPr>
              <a:xfrm>
                <a:off x="6062874" y="2420888"/>
                <a:ext cx="187464" cy="288032"/>
              </a:xfrm>
              <a:prstGeom prst="ellipse">
                <a:avLst/>
              </a:prstGeom>
              <a:solidFill>
                <a:srgbClr val="FF0000"/>
              </a:solidFill>
            </xdr:spPr>
            <xdr:style>
              <a:lnRef idx="0">
                <a:schemeClr val="accent2"/>
              </a:lnRef>
              <a:fillRef idx="3">
                <a:schemeClr val="accent2"/>
              </a:fillRef>
              <a:effectRef idx="3">
                <a:schemeClr val="accent2"/>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tx2">
                        <a:lumMod val="50000"/>
                      </a:schemeClr>
                    </a:solidFill>
                  </a:rPr>
                  <a:t>3</a:t>
                </a:r>
              </a:p>
            </xdr:txBody>
          </xdr:sp>
          <xdr:sp macro="[0]!Ver_C4" textlink="">
            <xdr:nvSpPr>
              <xdr:cNvPr id="108" name="53 Elipse">
                <a:extLst>
                  <a:ext uri="{FF2B5EF4-FFF2-40B4-BE49-F238E27FC236}">
                    <a16:creationId xmlns:a16="http://schemas.microsoft.com/office/drawing/2014/main" id="{00000000-0008-0000-0100-00006C000000}"/>
                  </a:ext>
                </a:extLst>
              </xdr:cNvPr>
              <xdr:cNvSpPr/>
            </xdr:nvSpPr>
            <xdr:spPr>
              <a:xfrm>
                <a:off x="6262281" y="2420888"/>
                <a:ext cx="187464" cy="288032"/>
              </a:xfrm>
              <a:prstGeom prst="ellipse">
                <a:avLst/>
              </a:prstGeom>
              <a:solidFill>
                <a:srgbClr val="C00000"/>
              </a:solidFill>
            </xdr:spPr>
            <xdr:style>
              <a:lnRef idx="0">
                <a:schemeClr val="accent1"/>
              </a:lnRef>
              <a:fillRef idx="3">
                <a:schemeClr val="accent1"/>
              </a:fillRef>
              <a:effectRef idx="3">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tx2">
                        <a:lumMod val="50000"/>
                      </a:schemeClr>
                    </a:solidFill>
                  </a:rPr>
                  <a:t>4</a:t>
                </a:r>
              </a:p>
            </xdr:txBody>
          </xdr:sp>
          <xdr:sp macro="[0]!Ver_TC" textlink="">
            <xdr:nvSpPr>
              <xdr:cNvPr id="109" name="54 Elipse">
                <a:extLst>
                  <a:ext uri="{FF2B5EF4-FFF2-40B4-BE49-F238E27FC236}">
                    <a16:creationId xmlns:a16="http://schemas.microsoft.com/office/drawing/2014/main" id="{00000000-0008-0000-0100-00006D000000}"/>
                  </a:ext>
                </a:extLst>
              </xdr:cNvPr>
              <xdr:cNvSpPr/>
            </xdr:nvSpPr>
            <xdr:spPr>
              <a:xfrm>
                <a:off x="6461687" y="2420888"/>
                <a:ext cx="720081" cy="288032"/>
              </a:xfrm>
              <a:prstGeom prst="ellipse">
                <a:avLst/>
              </a:prstGeom>
              <a:solidFill>
                <a:srgbClr val="56EA04"/>
              </a:solidFill>
            </xdr:spPr>
            <xdr:style>
              <a:lnRef idx="0">
                <a:schemeClr val="accent4"/>
              </a:lnRef>
              <a:fillRef idx="3">
                <a:schemeClr val="accent4"/>
              </a:fillRef>
              <a:effectRef idx="3">
                <a:schemeClr val="accent4"/>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1500" b="1">
                    <a:solidFill>
                      <a:schemeClr val="tx2">
                        <a:lumMod val="50000"/>
                      </a:schemeClr>
                    </a:solidFill>
                  </a:rPr>
                  <a:t>Todo</a:t>
                </a:r>
              </a:p>
            </xdr:txBody>
          </xdr:sp>
        </xdr:grpSp>
        <xdr:grpSp>
          <xdr:nvGrpSpPr>
            <xdr:cNvPr id="100" name="56 Grupo">
              <a:extLst>
                <a:ext uri="{FF2B5EF4-FFF2-40B4-BE49-F238E27FC236}">
                  <a16:creationId xmlns:a16="http://schemas.microsoft.com/office/drawing/2014/main" id="{00000000-0008-0000-0100-000064000000}"/>
                </a:ext>
              </a:extLst>
            </xdr:cNvPr>
            <xdr:cNvGrpSpPr/>
          </xdr:nvGrpSpPr>
          <xdr:grpSpPr>
            <a:xfrm>
              <a:off x="7297224" y="2060848"/>
              <a:ext cx="875176" cy="648072"/>
              <a:chOff x="5871344" y="2060848"/>
              <a:chExt cx="875176" cy="648072"/>
            </a:xfrm>
          </xdr:grpSpPr>
          <xdr:sp macro="" textlink="">
            <xdr:nvSpPr>
              <xdr:cNvPr id="101" name="57 Rectángulo redondeado">
                <a:extLst>
                  <a:ext uri="{FF2B5EF4-FFF2-40B4-BE49-F238E27FC236}">
                    <a16:creationId xmlns:a16="http://schemas.microsoft.com/office/drawing/2014/main" id="{00000000-0008-0000-0100-000065000000}"/>
                  </a:ext>
                </a:extLst>
              </xdr:cNvPr>
              <xdr:cNvSpPr/>
            </xdr:nvSpPr>
            <xdr:spPr>
              <a:xfrm>
                <a:off x="5871344" y="2060848"/>
                <a:ext cx="875176" cy="288032"/>
              </a:xfrm>
              <a:prstGeom prst="roundRect">
                <a:avLst/>
              </a:prstGeom>
            </xdr:spPr>
            <xdr:style>
              <a:lnRef idx="0">
                <a:schemeClr val="dk1"/>
              </a:lnRef>
              <a:fillRef idx="3">
                <a:schemeClr val="dk1"/>
              </a:fillRef>
              <a:effectRef idx="3">
                <a:schemeClr val="dk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bg1"/>
                    </a:solidFill>
                  </a:rPr>
                  <a:t>Ocultar</a:t>
                </a:r>
                <a:endParaRPr lang="es-CO" b="1">
                  <a:solidFill>
                    <a:schemeClr val="bg1"/>
                  </a:solidFill>
                </a:endParaRPr>
              </a:p>
            </xdr:txBody>
          </xdr:sp>
          <xdr:sp macro="[0]!Ocultar_C2" textlink="">
            <xdr:nvSpPr>
              <xdr:cNvPr id="102" name="59 Elipse">
                <a:extLst>
                  <a:ext uri="{FF2B5EF4-FFF2-40B4-BE49-F238E27FC236}">
                    <a16:creationId xmlns:a16="http://schemas.microsoft.com/office/drawing/2014/main" id="{00000000-0008-0000-0100-000066000000}"/>
                  </a:ext>
                </a:extLst>
              </xdr:cNvPr>
              <xdr:cNvSpPr/>
            </xdr:nvSpPr>
            <xdr:spPr>
              <a:xfrm>
                <a:off x="6015360" y="2420888"/>
                <a:ext cx="187464" cy="288032"/>
              </a:xfrm>
              <a:prstGeom prst="ellipse">
                <a:avLst/>
              </a:prstGeom>
            </xdr:spPr>
            <xdr:style>
              <a:lnRef idx="0">
                <a:schemeClr val="accent1"/>
              </a:lnRef>
              <a:fillRef idx="3">
                <a:schemeClr val="accent1"/>
              </a:fillRef>
              <a:effectRef idx="3">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bg1"/>
                    </a:solidFill>
                  </a:rPr>
                  <a:t>2</a:t>
                </a:r>
              </a:p>
            </xdr:txBody>
          </xdr:sp>
          <xdr:sp macro="[0]!Ocultar_C3" textlink="">
            <xdr:nvSpPr>
              <xdr:cNvPr id="103" name="60 Elipse">
                <a:extLst>
                  <a:ext uri="{FF2B5EF4-FFF2-40B4-BE49-F238E27FC236}">
                    <a16:creationId xmlns:a16="http://schemas.microsoft.com/office/drawing/2014/main" id="{00000000-0008-0000-0100-000067000000}"/>
                  </a:ext>
                </a:extLst>
              </xdr:cNvPr>
              <xdr:cNvSpPr/>
            </xdr:nvSpPr>
            <xdr:spPr>
              <a:xfrm>
                <a:off x="6226709" y="2420888"/>
                <a:ext cx="187464" cy="288032"/>
              </a:xfrm>
              <a:prstGeom prst="ellipse">
                <a:avLst/>
              </a:prstGeom>
              <a:solidFill>
                <a:schemeClr val="accent5">
                  <a:lumMod val="75000"/>
                </a:schemeClr>
              </a:solidFill>
            </xdr:spPr>
            <xdr:style>
              <a:lnRef idx="0">
                <a:schemeClr val="accent6"/>
              </a:lnRef>
              <a:fillRef idx="3">
                <a:schemeClr val="accent6"/>
              </a:fillRef>
              <a:effectRef idx="3">
                <a:schemeClr val="accent6"/>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bg1"/>
                    </a:solidFill>
                  </a:rPr>
                  <a:t>3</a:t>
                </a:r>
              </a:p>
            </xdr:txBody>
          </xdr:sp>
          <xdr:sp macro="[0]!Ocultar_C4" textlink="">
            <xdr:nvSpPr>
              <xdr:cNvPr id="104" name="61 Elipse">
                <a:extLst>
                  <a:ext uri="{FF2B5EF4-FFF2-40B4-BE49-F238E27FC236}">
                    <a16:creationId xmlns:a16="http://schemas.microsoft.com/office/drawing/2014/main" id="{00000000-0008-0000-0100-000068000000}"/>
                  </a:ext>
                </a:extLst>
              </xdr:cNvPr>
              <xdr:cNvSpPr/>
            </xdr:nvSpPr>
            <xdr:spPr>
              <a:xfrm>
                <a:off x="6426116" y="2420888"/>
                <a:ext cx="187464" cy="288032"/>
              </a:xfrm>
              <a:prstGeom prst="ellipse">
                <a:avLst/>
              </a:prstGeom>
              <a:solidFill>
                <a:schemeClr val="accent5">
                  <a:lumMod val="50000"/>
                </a:schemeClr>
              </a:solidFill>
            </xdr:spPr>
            <xdr:style>
              <a:lnRef idx="0">
                <a:schemeClr val="accent3"/>
              </a:lnRef>
              <a:fillRef idx="3">
                <a:schemeClr val="accent3"/>
              </a:fillRef>
              <a:effectRef idx="3">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bg1"/>
                    </a:solidFill>
                  </a:rPr>
                  <a:t>4</a:t>
                </a:r>
              </a:p>
            </xdr:txBody>
          </xdr:sp>
        </xdr:grpSp>
      </xdr:grpSp>
      <xdr:sp macro="[0]!Ver_C1" textlink="">
        <xdr:nvSpPr>
          <xdr:cNvPr id="98" name="49 Elipse">
            <a:extLst>
              <a:ext uri="{FF2B5EF4-FFF2-40B4-BE49-F238E27FC236}">
                <a16:creationId xmlns:a16="http://schemas.microsoft.com/office/drawing/2014/main" id="{00000000-0008-0000-0100-000062000000}"/>
              </a:ext>
            </a:extLst>
          </xdr:cNvPr>
          <xdr:cNvSpPr/>
        </xdr:nvSpPr>
        <xdr:spPr>
          <a:xfrm>
            <a:off x="5724128" y="2612909"/>
            <a:ext cx="203086" cy="384043"/>
          </a:xfrm>
          <a:prstGeom prst="ellipse">
            <a:avLst/>
          </a:prstGeom>
          <a:solidFill>
            <a:srgbClr val="FFC000"/>
          </a:solidFill>
        </xdr:spPr>
        <xdr:style>
          <a:lnRef idx="0">
            <a:schemeClr val="accent1"/>
          </a:lnRef>
          <a:fillRef idx="3">
            <a:schemeClr val="accent1"/>
          </a:fillRef>
          <a:effectRef idx="3">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tx2">
                    <a:lumMod val="50000"/>
                  </a:schemeClr>
                </a:solidFill>
              </a:rPr>
              <a:t>1</a:t>
            </a:r>
          </a:p>
        </xdr:txBody>
      </xdr:sp>
    </xdr:grpSp>
    <xdr:clientData/>
  </xdr:twoCellAnchor>
  <xdr:twoCellAnchor editAs="oneCell">
    <xdr:from>
      <xdr:col>9</xdr:col>
      <xdr:colOff>0</xdr:colOff>
      <xdr:row>0</xdr:row>
      <xdr:rowOff>323850</xdr:rowOff>
    </xdr:from>
    <xdr:to>
      <xdr:col>11</xdr:col>
      <xdr:colOff>90715</xdr:colOff>
      <xdr:row>1</xdr:row>
      <xdr:rowOff>371929</xdr:rowOff>
    </xdr:to>
    <xdr:pic>
      <xdr:nvPicPr>
        <xdr:cNvPr id="42" name="0 Imagen">
          <a:extLst>
            <a:ext uri="{FF2B5EF4-FFF2-40B4-BE49-F238E27FC236}">
              <a16:creationId xmlns:a16="http://schemas.microsoft.com/office/drawing/2014/main" id="{E7681896-5E08-4941-B34A-B56D9600EF3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91325" y="323850"/>
          <a:ext cx="3710215" cy="6481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N150"/>
  <sheetViews>
    <sheetView showGridLines="0" topLeftCell="E1" workbookViewId="0">
      <selection activeCell="M1" sqref="M1:N3"/>
    </sheetView>
  </sheetViews>
  <sheetFormatPr baseColWidth="10" defaultColWidth="10.7109375" defaultRowHeight="15" x14ac:dyDescent="0.25"/>
  <cols>
    <col min="1" max="1" width="4.7109375" style="1" customWidth="1"/>
    <col min="2" max="2" width="29.5703125" style="1" customWidth="1"/>
    <col min="3" max="3" width="35.140625" style="1" customWidth="1"/>
    <col min="4" max="5" width="44.42578125" style="1" customWidth="1"/>
    <col min="6" max="6" width="44.42578125" style="2" customWidth="1"/>
    <col min="7" max="10" width="20.28515625" style="1" customWidth="1"/>
    <col min="11" max="12" width="10.140625" style="1" customWidth="1"/>
    <col min="13" max="13" width="15.140625" style="1" customWidth="1"/>
    <col min="14" max="14" width="11" style="1" customWidth="1"/>
    <col min="15" max="16384" width="10.7109375" style="1"/>
  </cols>
  <sheetData>
    <row r="1" spans="2:14" ht="36" customHeight="1" x14ac:dyDescent="0.25">
      <c r="B1" s="348"/>
      <c r="C1" s="349"/>
      <c r="D1" s="354" t="s">
        <v>441</v>
      </c>
      <c r="E1" s="355"/>
      <c r="F1" s="355"/>
      <c r="G1" s="355"/>
      <c r="H1" s="355"/>
      <c r="I1" s="355"/>
      <c r="J1" s="355"/>
      <c r="K1" s="355"/>
      <c r="L1" s="356"/>
      <c r="M1" s="326" t="s">
        <v>494</v>
      </c>
      <c r="N1" s="326"/>
    </row>
    <row r="2" spans="2:14" ht="30.75" customHeight="1" x14ac:dyDescent="0.25">
      <c r="B2" s="350"/>
      <c r="C2" s="351"/>
      <c r="D2" s="357"/>
      <c r="E2" s="358"/>
      <c r="F2" s="358"/>
      <c r="G2" s="358"/>
      <c r="H2" s="358"/>
      <c r="I2" s="358"/>
      <c r="J2" s="358"/>
      <c r="K2" s="358"/>
      <c r="L2" s="359"/>
      <c r="M2" s="326" t="s">
        <v>495</v>
      </c>
      <c r="N2" s="326"/>
    </row>
    <row r="3" spans="2:14" ht="37.5" customHeight="1" x14ac:dyDescent="0.25">
      <c r="B3" s="352"/>
      <c r="C3" s="353"/>
      <c r="D3" s="360"/>
      <c r="E3" s="361"/>
      <c r="F3" s="361"/>
      <c r="G3" s="361"/>
      <c r="H3" s="361"/>
      <c r="I3" s="361"/>
      <c r="J3" s="361"/>
      <c r="K3" s="361"/>
      <c r="L3" s="362"/>
      <c r="M3" s="326" t="s">
        <v>442</v>
      </c>
      <c r="N3" s="326"/>
    </row>
    <row r="4" spans="2:14" ht="26.25" x14ac:dyDescent="0.25">
      <c r="B4" s="330" t="s">
        <v>0</v>
      </c>
      <c r="C4" s="331"/>
      <c r="D4" s="330" t="s">
        <v>1</v>
      </c>
      <c r="E4" s="332"/>
      <c r="F4" s="331"/>
      <c r="G4" s="330" t="s">
        <v>2</v>
      </c>
      <c r="H4" s="332"/>
      <c r="I4" s="332"/>
      <c r="J4" s="331"/>
      <c r="K4" s="330" t="s">
        <v>3</v>
      </c>
      <c r="L4" s="332"/>
      <c r="M4" s="332"/>
      <c r="N4" s="332"/>
    </row>
    <row r="5" spans="2:14" ht="78.75" x14ac:dyDescent="0.25">
      <c r="B5" s="3" t="s">
        <v>4</v>
      </c>
      <c r="C5" s="3" t="s">
        <v>5</v>
      </c>
      <c r="D5" s="4" t="s">
        <v>6</v>
      </c>
      <c r="E5" s="4" t="s">
        <v>7</v>
      </c>
      <c r="F5" s="4" t="s">
        <v>8</v>
      </c>
      <c r="G5" s="5" t="s">
        <v>9</v>
      </c>
      <c r="H5" s="5" t="s">
        <v>10</v>
      </c>
      <c r="I5" s="5" t="s">
        <v>11</v>
      </c>
      <c r="J5" s="5" t="s">
        <v>12</v>
      </c>
      <c r="K5" s="5" t="s">
        <v>13</v>
      </c>
      <c r="L5" s="5" t="s">
        <v>14</v>
      </c>
      <c r="M5" s="5" t="s">
        <v>15</v>
      </c>
      <c r="N5" s="5" t="s">
        <v>16</v>
      </c>
    </row>
    <row r="6" spans="2:14" ht="408" x14ac:dyDescent="0.25">
      <c r="B6" s="333" t="s">
        <v>138</v>
      </c>
      <c r="C6" s="334" t="str">
        <f>IF(B6="Ninguno","Seleccione un Proceso",IF($B$6=C129,E129,IF($B$6=C130,E130,IF($B$6=C131,E131,IF($B$6=C132,E132,IF($B$6=C133,E133,IF($B$6=C134,E134,IF($B$6=C135,E135,IF($B$6=C136,E136,IF($B$6=C137,E137,IF($B$6=C138,E138,IF($B$6=C139,E139,IF($B$6=C140,E140,IF($B$6=C141,E141,IF($B$6=C142,E142,IF($B$6=C143,E143,IF($B$6=C144,E144,IF($B$6=C145,E145,IF($B$6=C146,E146,IF($B$6=C147,E147,IF($B$6=C148,E148,IF($B$6=C149,E149))))))))))))))))))))))</f>
        <v>Apoyar a las entidades territoriales y promotores en la gestión, seguimiento o supervisión a los proyectos de desarrollo urbano y territorial; agua potable y saneamiento básico y vivienda apoyados por la entidad, para contribuir al desarrollo de ciudades compactas y ambientalmente sostenibles</v>
      </c>
      <c r="D6" s="6" t="s">
        <v>18</v>
      </c>
      <c r="E6" s="6" t="s">
        <v>19</v>
      </c>
      <c r="F6" s="7" t="s">
        <v>20</v>
      </c>
      <c r="G6" s="248" t="s">
        <v>398</v>
      </c>
      <c r="H6" s="249" t="s">
        <v>432</v>
      </c>
      <c r="I6" s="250" t="s">
        <v>399</v>
      </c>
      <c r="J6" s="251" t="s">
        <v>400</v>
      </c>
      <c r="K6" s="22" t="s">
        <v>401</v>
      </c>
      <c r="L6" s="22" t="s">
        <v>401</v>
      </c>
      <c r="M6" s="22" t="s">
        <v>401</v>
      </c>
      <c r="N6" s="22" t="s">
        <v>401</v>
      </c>
    </row>
    <row r="7" spans="2:14" ht="330" customHeight="1" x14ac:dyDescent="0.25">
      <c r="B7" s="333"/>
      <c r="C7" s="335"/>
      <c r="D7" s="337" t="s">
        <v>433</v>
      </c>
      <c r="E7" s="337" t="s">
        <v>434</v>
      </c>
      <c r="F7" s="9" t="str">
        <f>IF(B6="Ninguno","Seleccione un Proceso",IF($B$6=C129,F129,IF($B$6=C130,F130,IF($B$6=C131,F131,IF($B$6=C132,F132,IF($B$6=C133,F133,IF($B$6=C134,F134,IF($B$6=C135,F135,IF($B$6=C136,F136,IF($B$6=C137,F137,IF($B$6=C138,F138,IF($B$6=C139,F139,IF($B$6=C140,F140,IF($B$6=C141,F141,IF($B$6=C142,F142,IF($B$6=C143,F143,IF($B$6=C144,F144,IF($B$6=C145,F145,IF($B$6=C146,F146,IF($B$6=C147,F147,IF($B$6=C148,F148,IF($B$6=C149,F149))))))))))))))))))))))</f>
        <v>Inicia con la identificación de las necesidades de las entidades territoriales o los promotores relacionados con los proyectos que requieren apoyo del MVCT, continua con la planificación para apoyar estas necesidades a través de la asistencia técnica en la estructuración o la evaluación de proyectos y/o la gestión de los recursos para su ejecución y/o el seguimiento al desarrollo de los proyectos según corresponda, y termina con la estructuración de proyectos o la evaluación de las operaciones urbanas integrales o la asignación y/o ejecución de los recursos a través de convenios de apoyo financiero o el seguimiento a los proyectos viabilizados o el certificado de existencia según aplique.
Incluye proyectos de: 
Macro proyectos - operaciones urbanas integrales, Vivienda de interés social urbana, agua potable y saneamiento básico, vivienda de interés prioritario y desarrollo urbano y territorial.</v>
      </c>
      <c r="G7" s="248" t="s">
        <v>409</v>
      </c>
      <c r="H7" s="248" t="s">
        <v>402</v>
      </c>
      <c r="I7" s="248" t="s">
        <v>403</v>
      </c>
      <c r="J7" s="248" t="s">
        <v>435</v>
      </c>
      <c r="K7" s="22" t="s">
        <v>401</v>
      </c>
      <c r="L7" s="22" t="s">
        <v>401</v>
      </c>
      <c r="M7" s="22" t="s">
        <v>401</v>
      </c>
      <c r="N7" s="22" t="s">
        <v>401</v>
      </c>
    </row>
    <row r="8" spans="2:14" x14ac:dyDescent="0.25">
      <c r="B8" s="333"/>
      <c r="C8" s="335"/>
      <c r="D8" s="338"/>
      <c r="E8" s="338"/>
      <c r="F8" s="10" t="s">
        <v>21</v>
      </c>
      <c r="G8" s="11" t="s">
        <v>471</v>
      </c>
      <c r="H8" s="11" t="s">
        <v>472</v>
      </c>
      <c r="I8" s="11" t="s">
        <v>473</v>
      </c>
      <c r="J8" s="11" t="s">
        <v>474</v>
      </c>
      <c r="K8" s="8"/>
      <c r="L8" s="8"/>
      <c r="M8" s="8"/>
      <c r="N8" s="8"/>
    </row>
    <row r="9" spans="2:14" ht="139.5" customHeight="1" x14ac:dyDescent="0.25">
      <c r="B9" s="333"/>
      <c r="C9" s="335"/>
      <c r="D9" s="339"/>
      <c r="E9" s="339"/>
      <c r="F9" s="265" t="s">
        <v>397</v>
      </c>
      <c r="G9" s="11" t="s">
        <v>22</v>
      </c>
      <c r="H9" s="11" t="s">
        <v>23</v>
      </c>
      <c r="I9" s="11" t="s">
        <v>24</v>
      </c>
      <c r="J9" s="11" t="s">
        <v>25</v>
      </c>
      <c r="K9" s="8"/>
      <c r="L9" s="8"/>
      <c r="M9" s="8"/>
      <c r="N9" s="8"/>
    </row>
    <row r="10" spans="2:14" x14ac:dyDescent="0.25">
      <c r="B10" s="333"/>
      <c r="C10" s="335"/>
      <c r="D10" s="6" t="s">
        <v>26</v>
      </c>
      <c r="E10" s="6" t="s">
        <v>27</v>
      </c>
      <c r="F10" s="10" t="s">
        <v>28</v>
      </c>
      <c r="G10" s="11" t="s">
        <v>29</v>
      </c>
      <c r="H10" s="11" t="s">
        <v>30</v>
      </c>
      <c r="I10" s="11" t="s">
        <v>31</v>
      </c>
      <c r="J10" s="11" t="s">
        <v>32</v>
      </c>
      <c r="K10" s="8"/>
      <c r="L10" s="8"/>
      <c r="M10" s="8"/>
      <c r="N10" s="8"/>
    </row>
    <row r="11" spans="2:14" ht="15" customHeight="1" x14ac:dyDescent="0.25">
      <c r="B11" s="333"/>
      <c r="C11" s="335"/>
      <c r="D11" s="340" t="s">
        <v>427</v>
      </c>
      <c r="E11" s="340" t="s">
        <v>436</v>
      </c>
      <c r="F11" s="247" t="s">
        <v>33</v>
      </c>
      <c r="G11" s="11" t="s">
        <v>34</v>
      </c>
      <c r="H11" s="11" t="s">
        <v>35</v>
      </c>
      <c r="I11" s="11" t="s">
        <v>36</v>
      </c>
      <c r="J11" s="11" t="s">
        <v>37</v>
      </c>
      <c r="K11" s="11"/>
      <c r="L11" s="11"/>
      <c r="M11" s="11"/>
      <c r="N11" s="11"/>
    </row>
    <row r="12" spans="2:14" x14ac:dyDescent="0.25">
      <c r="B12" s="333"/>
      <c r="C12" s="335"/>
      <c r="D12" s="341"/>
      <c r="E12" s="341"/>
      <c r="F12" s="12" t="s">
        <v>38</v>
      </c>
      <c r="G12" s="11" t="s">
        <v>39</v>
      </c>
      <c r="H12" s="11" t="s">
        <v>40</v>
      </c>
      <c r="I12" s="11" t="s">
        <v>41</v>
      </c>
      <c r="J12" s="11" t="s">
        <v>42</v>
      </c>
      <c r="K12" s="11"/>
      <c r="L12" s="11"/>
      <c r="M12" s="11"/>
      <c r="N12" s="11"/>
    </row>
    <row r="13" spans="2:14" x14ac:dyDescent="0.25">
      <c r="B13" s="333"/>
      <c r="C13" s="335"/>
      <c r="D13" s="341"/>
      <c r="E13" s="341"/>
      <c r="F13" s="327" t="s">
        <v>33</v>
      </c>
      <c r="G13" s="11" t="s">
        <v>43</v>
      </c>
      <c r="H13" s="11" t="s">
        <v>44</v>
      </c>
      <c r="I13" s="11" t="s">
        <v>45</v>
      </c>
      <c r="J13" s="11" t="s">
        <v>46</v>
      </c>
      <c r="K13" s="11"/>
      <c r="L13" s="11"/>
      <c r="M13" s="11"/>
      <c r="N13" s="11"/>
    </row>
    <row r="14" spans="2:14" x14ac:dyDescent="0.25">
      <c r="B14" s="333"/>
      <c r="C14" s="335"/>
      <c r="D14" s="341"/>
      <c r="E14" s="341"/>
      <c r="F14" s="328"/>
      <c r="G14" s="11" t="s">
        <v>47</v>
      </c>
      <c r="H14" s="11" t="s">
        <v>48</v>
      </c>
      <c r="I14" s="11" t="s">
        <v>49</v>
      </c>
      <c r="J14" s="11" t="s">
        <v>50</v>
      </c>
      <c r="K14" s="11"/>
      <c r="L14" s="11"/>
      <c r="M14" s="11"/>
      <c r="N14" s="11"/>
    </row>
    <row r="15" spans="2:14" ht="81.75" customHeight="1" x14ac:dyDescent="0.25">
      <c r="B15" s="333"/>
      <c r="C15" s="336"/>
      <c r="D15" s="342"/>
      <c r="E15" s="342"/>
      <c r="F15" s="329"/>
      <c r="G15" s="11" t="s">
        <v>51</v>
      </c>
      <c r="H15" s="11" t="s">
        <v>52</v>
      </c>
      <c r="I15" s="11" t="s">
        <v>53</v>
      </c>
      <c r="J15" s="11" t="s">
        <v>54</v>
      </c>
      <c r="K15" s="11"/>
      <c r="L15" s="11"/>
      <c r="M15" s="11"/>
      <c r="N15" s="11"/>
    </row>
    <row r="17" spans="4:6" ht="21" x14ac:dyDescent="0.25">
      <c r="D17" s="13" t="s">
        <v>55</v>
      </c>
      <c r="E17" s="14" t="s">
        <v>56</v>
      </c>
    </row>
    <row r="18" spans="4:6" ht="45" x14ac:dyDescent="0.25">
      <c r="D18" s="15" t="s">
        <v>57</v>
      </c>
      <c r="E18" s="16" t="s">
        <v>58</v>
      </c>
    </row>
    <row r="19" spans="4:6" ht="45" x14ac:dyDescent="0.25">
      <c r="D19" s="15" t="s">
        <v>59</v>
      </c>
      <c r="E19" s="16" t="s">
        <v>60</v>
      </c>
      <c r="F19" s="1"/>
    </row>
    <row r="20" spans="4:6" ht="30" x14ac:dyDescent="0.25">
      <c r="D20" s="15" t="s">
        <v>61</v>
      </c>
      <c r="E20" s="16" t="s">
        <v>62</v>
      </c>
      <c r="F20" s="1"/>
    </row>
    <row r="21" spans="4:6" ht="30" x14ac:dyDescent="0.25">
      <c r="D21" s="15" t="s">
        <v>63</v>
      </c>
      <c r="E21" s="16" t="s">
        <v>64</v>
      </c>
      <c r="F21" s="1"/>
    </row>
    <row r="22" spans="4:6" ht="30" x14ac:dyDescent="0.25">
      <c r="D22" s="15" t="s">
        <v>65</v>
      </c>
      <c r="E22" s="16" t="s">
        <v>66</v>
      </c>
      <c r="F22" s="1"/>
    </row>
    <row r="23" spans="4:6" x14ac:dyDescent="0.25">
      <c r="D23" s="15" t="s">
        <v>67</v>
      </c>
      <c r="E23" s="16" t="s">
        <v>68</v>
      </c>
      <c r="F23" s="1"/>
    </row>
    <row r="24" spans="4:6" ht="30" x14ac:dyDescent="0.25">
      <c r="D24" s="15" t="s">
        <v>69</v>
      </c>
      <c r="E24" s="16" t="s">
        <v>70</v>
      </c>
      <c r="F24" s="1"/>
    </row>
    <row r="25" spans="4:6" x14ac:dyDescent="0.25">
      <c r="D25" s="15" t="s">
        <v>71</v>
      </c>
      <c r="E25" s="16" t="s">
        <v>72</v>
      </c>
      <c r="F25" s="1"/>
    </row>
    <row r="26" spans="4:6" ht="30" x14ac:dyDescent="0.25">
      <c r="D26" s="15" t="s">
        <v>73</v>
      </c>
      <c r="E26" s="16" t="s">
        <v>74</v>
      </c>
      <c r="F26" s="1"/>
    </row>
    <row r="27" spans="4:6" ht="30" x14ac:dyDescent="0.25">
      <c r="D27" s="15" t="s">
        <v>75</v>
      </c>
      <c r="E27" s="16"/>
      <c r="F27" s="1"/>
    </row>
    <row r="28" spans="4:6" ht="30" x14ac:dyDescent="0.25">
      <c r="D28" s="15" t="s">
        <v>76</v>
      </c>
      <c r="E28" s="16"/>
      <c r="F28" s="1"/>
    </row>
    <row r="29" spans="4:6" ht="30" x14ac:dyDescent="0.25">
      <c r="D29" s="15" t="s">
        <v>77</v>
      </c>
      <c r="E29" s="16"/>
      <c r="F29" s="1"/>
    </row>
    <row r="30" spans="4:6" x14ac:dyDescent="0.25">
      <c r="D30" s="17"/>
      <c r="E30" s="17"/>
      <c r="F30" s="1"/>
    </row>
    <row r="31" spans="4:6" ht="21" x14ac:dyDescent="0.25">
      <c r="D31" s="14" t="s">
        <v>78</v>
      </c>
      <c r="E31" s="14" t="s">
        <v>79</v>
      </c>
      <c r="F31" s="1"/>
    </row>
    <row r="32" spans="4:6" ht="30" x14ac:dyDescent="0.25">
      <c r="D32" s="18" t="s">
        <v>80</v>
      </c>
      <c r="E32" s="19" t="s">
        <v>81</v>
      </c>
      <c r="F32" s="1"/>
    </row>
    <row r="33" spans="4:6" ht="30" x14ac:dyDescent="0.25">
      <c r="D33" s="18" t="s">
        <v>82</v>
      </c>
      <c r="E33" s="19" t="s">
        <v>83</v>
      </c>
      <c r="F33" s="1"/>
    </row>
    <row r="34" spans="4:6" ht="30" x14ac:dyDescent="0.25">
      <c r="D34" s="18" t="s">
        <v>84</v>
      </c>
      <c r="E34" s="19" t="s">
        <v>85</v>
      </c>
      <c r="F34" s="1"/>
    </row>
    <row r="35" spans="4:6" ht="30" x14ac:dyDescent="0.25">
      <c r="D35" s="18" t="s">
        <v>86</v>
      </c>
      <c r="E35" s="19" t="s">
        <v>87</v>
      </c>
      <c r="F35" s="1"/>
    </row>
    <row r="36" spans="4:6" x14ac:dyDescent="0.25">
      <c r="D36" s="18" t="s">
        <v>88</v>
      </c>
      <c r="E36" s="19" t="s">
        <v>89</v>
      </c>
      <c r="F36" s="1"/>
    </row>
    <row r="37" spans="4:6" ht="30" x14ac:dyDescent="0.25">
      <c r="D37" s="18" t="s">
        <v>90</v>
      </c>
      <c r="E37" s="19" t="s">
        <v>91</v>
      </c>
      <c r="F37" s="1"/>
    </row>
    <row r="38" spans="4:6" ht="45" x14ac:dyDescent="0.25">
      <c r="D38" s="18" t="s">
        <v>92</v>
      </c>
      <c r="E38" s="19" t="s">
        <v>93</v>
      </c>
      <c r="F38" s="1"/>
    </row>
    <row r="39" spans="4:6" x14ac:dyDescent="0.25">
      <c r="D39" s="18" t="s">
        <v>94</v>
      </c>
      <c r="E39" s="19" t="s">
        <v>95</v>
      </c>
      <c r="F39" s="1"/>
    </row>
    <row r="40" spans="4:6" ht="30" x14ac:dyDescent="0.25">
      <c r="D40" s="18" t="s">
        <v>96</v>
      </c>
      <c r="E40" s="19" t="s">
        <v>97</v>
      </c>
      <c r="F40" s="1"/>
    </row>
    <row r="41" spans="4:6" x14ac:dyDescent="0.25">
      <c r="D41" s="18" t="s">
        <v>98</v>
      </c>
      <c r="E41" s="19" t="s">
        <v>99</v>
      </c>
      <c r="F41" s="1"/>
    </row>
    <row r="42" spans="4:6" ht="30" x14ac:dyDescent="0.25">
      <c r="D42" s="18" t="s">
        <v>100</v>
      </c>
      <c r="E42" s="19" t="s">
        <v>101</v>
      </c>
      <c r="F42" s="1"/>
    </row>
    <row r="43" spans="4:6" ht="45" x14ac:dyDescent="0.25">
      <c r="D43" s="18" t="s">
        <v>102</v>
      </c>
      <c r="E43" s="19" t="s">
        <v>103</v>
      </c>
      <c r="F43" s="1"/>
    </row>
    <row r="44" spans="4:6" ht="30" x14ac:dyDescent="0.25">
      <c r="D44" s="18" t="s">
        <v>104</v>
      </c>
      <c r="E44" s="19" t="s">
        <v>105</v>
      </c>
      <c r="F44" s="1"/>
    </row>
    <row r="45" spans="4:6" ht="30" x14ac:dyDescent="0.25">
      <c r="D45" s="18" t="s">
        <v>106</v>
      </c>
      <c r="E45" s="19"/>
      <c r="F45" s="1"/>
    </row>
    <row r="46" spans="4:6" ht="30" x14ac:dyDescent="0.25">
      <c r="D46" s="18" t="s">
        <v>107</v>
      </c>
      <c r="E46" s="19"/>
      <c r="F46" s="1"/>
    </row>
    <row r="47" spans="4:6" x14ac:dyDescent="0.25">
      <c r="D47" s="18" t="s">
        <v>108</v>
      </c>
      <c r="E47" s="19"/>
      <c r="F47" s="1"/>
    </row>
    <row r="50" spans="3:7" x14ac:dyDescent="0.25">
      <c r="C50" s="343" t="s">
        <v>443</v>
      </c>
      <c r="D50" s="343"/>
      <c r="E50" s="343"/>
      <c r="F50" s="343"/>
      <c r="G50" s="343"/>
    </row>
    <row r="51" spans="3:7" x14ac:dyDescent="0.25">
      <c r="C51" s="269" t="s">
        <v>444</v>
      </c>
      <c r="D51" s="270" t="s">
        <v>445</v>
      </c>
      <c r="E51" s="344" t="s">
        <v>446</v>
      </c>
      <c r="F51" s="344"/>
      <c r="G51" s="344"/>
    </row>
    <row r="52" spans="3:7" ht="72" customHeight="1" x14ac:dyDescent="0.25">
      <c r="C52" s="271">
        <v>43404</v>
      </c>
      <c r="D52" s="272" t="s">
        <v>449</v>
      </c>
      <c r="E52" s="345" t="s">
        <v>450</v>
      </c>
      <c r="F52" s="346"/>
      <c r="G52" s="347"/>
    </row>
    <row r="53" spans="3:7" ht="269.25" customHeight="1" x14ac:dyDescent="0.25">
      <c r="C53" s="363">
        <v>43524</v>
      </c>
      <c r="D53" s="364" t="s">
        <v>461</v>
      </c>
      <c r="E53" s="365" t="s">
        <v>475</v>
      </c>
      <c r="F53" s="366"/>
      <c r="G53" s="367"/>
    </row>
    <row r="54" spans="3:7" ht="116.25" customHeight="1" x14ac:dyDescent="0.25">
      <c r="C54" s="363"/>
      <c r="D54" s="364"/>
      <c r="E54" s="368" t="s">
        <v>476</v>
      </c>
      <c r="F54" s="369"/>
      <c r="G54" s="370"/>
    </row>
    <row r="55" spans="3:7" ht="94.5" customHeight="1" x14ac:dyDescent="0.25">
      <c r="C55" s="363"/>
      <c r="D55" s="364"/>
      <c r="E55" s="368" t="s">
        <v>470</v>
      </c>
      <c r="F55" s="369"/>
      <c r="G55" s="370"/>
    </row>
    <row r="125" spans="2:6" ht="30" x14ac:dyDescent="0.25">
      <c r="B125" s="20" t="s">
        <v>109</v>
      </c>
      <c r="C125" s="20"/>
      <c r="D125" s="20"/>
      <c r="E125" s="20"/>
      <c r="F125" s="20"/>
    </row>
    <row r="126" spans="2:6" ht="30" x14ac:dyDescent="0.25">
      <c r="B126" s="20" t="s">
        <v>110</v>
      </c>
      <c r="C126" s="20"/>
      <c r="D126" s="20"/>
      <c r="E126" s="20"/>
      <c r="F126" s="20"/>
    </row>
    <row r="127" spans="2:6" x14ac:dyDescent="0.25">
      <c r="F127" s="1"/>
    </row>
    <row r="128" spans="2:6" x14ac:dyDescent="0.25">
      <c r="B128" s="21" t="s">
        <v>111</v>
      </c>
      <c r="C128" s="21" t="s">
        <v>112</v>
      </c>
      <c r="D128" s="21" t="s">
        <v>113</v>
      </c>
      <c r="E128" s="21" t="s">
        <v>114</v>
      </c>
      <c r="F128" s="21" t="s">
        <v>115</v>
      </c>
    </row>
    <row r="129" spans="2:6" s="24" customFormat="1" x14ac:dyDescent="0.25">
      <c r="B129" s="22">
        <v>1</v>
      </c>
      <c r="C129" s="23" t="s">
        <v>116</v>
      </c>
      <c r="D129" s="23" t="s">
        <v>117</v>
      </c>
      <c r="E129" s="22" t="s">
        <v>118</v>
      </c>
      <c r="F129" s="22" t="s">
        <v>119</v>
      </c>
    </row>
    <row r="130" spans="2:6" s="24" customFormat="1" x14ac:dyDescent="0.25">
      <c r="B130" s="22">
        <v>2</v>
      </c>
      <c r="C130" s="23" t="s">
        <v>120</v>
      </c>
      <c r="D130" s="23" t="s">
        <v>117</v>
      </c>
      <c r="E130" s="22" t="s">
        <v>428</v>
      </c>
      <c r="F130" s="22" t="s">
        <v>121</v>
      </c>
    </row>
    <row r="131" spans="2:6" s="24" customFormat="1" x14ac:dyDescent="0.25">
      <c r="B131" s="22">
        <v>3</v>
      </c>
      <c r="C131" s="23" t="s">
        <v>122</v>
      </c>
      <c r="D131" s="23" t="s">
        <v>117</v>
      </c>
      <c r="E131" s="22" t="s">
        <v>123</v>
      </c>
      <c r="F131" s="22" t="s">
        <v>124</v>
      </c>
    </row>
    <row r="132" spans="2:6" s="24" customFormat="1" x14ac:dyDescent="0.25">
      <c r="B132" s="22">
        <v>4</v>
      </c>
      <c r="C132" s="23" t="s">
        <v>125</v>
      </c>
      <c r="D132" s="23" t="s">
        <v>117</v>
      </c>
      <c r="E132" s="22" t="s">
        <v>126</v>
      </c>
      <c r="F132" s="22" t="s">
        <v>127</v>
      </c>
    </row>
    <row r="133" spans="2:6" s="24" customFormat="1" x14ac:dyDescent="0.25">
      <c r="B133" s="22">
        <v>5</v>
      </c>
      <c r="C133" s="23" t="s">
        <v>128</v>
      </c>
      <c r="D133" s="23" t="s">
        <v>129</v>
      </c>
      <c r="E133" s="22" t="s">
        <v>130</v>
      </c>
      <c r="F133" s="22" t="s">
        <v>131</v>
      </c>
    </row>
    <row r="134" spans="2:6" s="24" customFormat="1" x14ac:dyDescent="0.25">
      <c r="B134" s="22">
        <v>6</v>
      </c>
      <c r="C134" s="23" t="s">
        <v>132</v>
      </c>
      <c r="D134" s="23" t="s">
        <v>129</v>
      </c>
      <c r="E134" s="22" t="s">
        <v>133</v>
      </c>
      <c r="F134" s="22" t="s">
        <v>134</v>
      </c>
    </row>
    <row r="135" spans="2:6" s="24" customFormat="1" x14ac:dyDescent="0.25">
      <c r="B135" s="22">
        <v>7</v>
      </c>
      <c r="C135" s="23" t="s">
        <v>135</v>
      </c>
      <c r="D135" s="23" t="s">
        <v>129</v>
      </c>
      <c r="E135" s="22" t="s">
        <v>136</v>
      </c>
      <c r="F135" s="22" t="s">
        <v>137</v>
      </c>
    </row>
    <row r="136" spans="2:6" s="24" customFormat="1" ht="330" x14ac:dyDescent="0.25">
      <c r="B136" s="22">
        <v>8</v>
      </c>
      <c r="C136" s="23" t="s">
        <v>138</v>
      </c>
      <c r="D136" s="23" t="s">
        <v>129</v>
      </c>
      <c r="E136" s="264" t="s">
        <v>448</v>
      </c>
      <c r="F136" s="264" t="s">
        <v>429</v>
      </c>
    </row>
    <row r="137" spans="2:6" s="24" customFormat="1" x14ac:dyDescent="0.25">
      <c r="B137" s="22">
        <v>9</v>
      </c>
      <c r="C137" s="23" t="s">
        <v>139</v>
      </c>
      <c r="D137" s="23" t="s">
        <v>129</v>
      </c>
      <c r="E137" s="22" t="s">
        <v>140</v>
      </c>
      <c r="F137" s="22" t="s">
        <v>141</v>
      </c>
    </row>
    <row r="138" spans="2:6" s="24" customFormat="1" x14ac:dyDescent="0.25">
      <c r="B138" s="22">
        <v>10</v>
      </c>
      <c r="C138" s="23" t="s">
        <v>142</v>
      </c>
      <c r="D138" s="23" t="s">
        <v>143</v>
      </c>
      <c r="E138" s="22" t="s">
        <v>430</v>
      </c>
      <c r="F138" s="22" t="s">
        <v>144</v>
      </c>
    </row>
    <row r="139" spans="2:6" s="24" customFormat="1" x14ac:dyDescent="0.25">
      <c r="B139" s="22">
        <v>11</v>
      </c>
      <c r="C139" s="23" t="s">
        <v>145</v>
      </c>
      <c r="D139" s="23" t="s">
        <v>143</v>
      </c>
      <c r="E139" s="22" t="s">
        <v>431</v>
      </c>
      <c r="F139" s="22" t="s">
        <v>146</v>
      </c>
    </row>
    <row r="140" spans="2:6" s="24" customFormat="1" x14ac:dyDescent="0.25">
      <c r="B140" s="22">
        <v>12</v>
      </c>
      <c r="C140" s="23" t="s">
        <v>147</v>
      </c>
      <c r="D140" s="23" t="s">
        <v>143</v>
      </c>
      <c r="E140" s="22" t="s">
        <v>148</v>
      </c>
      <c r="F140" s="22" t="s">
        <v>149</v>
      </c>
    </row>
    <row r="141" spans="2:6" s="24" customFormat="1" x14ac:dyDescent="0.25">
      <c r="B141" s="22">
        <v>13</v>
      </c>
      <c r="C141" s="23" t="s">
        <v>150</v>
      </c>
      <c r="D141" s="23" t="s">
        <v>143</v>
      </c>
      <c r="E141" s="22" t="s">
        <v>151</v>
      </c>
      <c r="F141" s="22" t="s">
        <v>152</v>
      </c>
    </row>
    <row r="142" spans="2:6" s="24" customFormat="1" x14ac:dyDescent="0.25">
      <c r="B142" s="22">
        <v>14</v>
      </c>
      <c r="C142" s="23" t="s">
        <v>153</v>
      </c>
      <c r="D142" s="23" t="s">
        <v>143</v>
      </c>
      <c r="E142" s="22" t="s">
        <v>154</v>
      </c>
      <c r="F142" s="22" t="s">
        <v>155</v>
      </c>
    </row>
    <row r="143" spans="2:6" s="24" customFormat="1" x14ac:dyDescent="0.25">
      <c r="B143" s="22">
        <v>15</v>
      </c>
      <c r="C143" s="23" t="s">
        <v>156</v>
      </c>
      <c r="D143" s="23" t="s">
        <v>143</v>
      </c>
      <c r="E143" s="22" t="s">
        <v>157</v>
      </c>
      <c r="F143" s="22" t="s">
        <v>158</v>
      </c>
    </row>
    <row r="144" spans="2:6" s="24" customFormat="1" x14ac:dyDescent="0.25">
      <c r="B144" s="22">
        <v>16</v>
      </c>
      <c r="C144" s="23" t="s">
        <v>159</v>
      </c>
      <c r="D144" s="23" t="s">
        <v>143</v>
      </c>
      <c r="E144" s="22" t="s">
        <v>160</v>
      </c>
      <c r="F144" s="22" t="s">
        <v>161</v>
      </c>
    </row>
    <row r="145" spans="2:6" s="24" customFormat="1" x14ac:dyDescent="0.25">
      <c r="B145" s="22">
        <v>17</v>
      </c>
      <c r="C145" s="23" t="s">
        <v>162</v>
      </c>
      <c r="D145" s="23" t="s">
        <v>143</v>
      </c>
      <c r="E145" s="22" t="s">
        <v>163</v>
      </c>
      <c r="F145" s="22" t="s">
        <v>164</v>
      </c>
    </row>
    <row r="146" spans="2:6" s="24" customFormat="1" x14ac:dyDescent="0.25">
      <c r="B146" s="22">
        <v>18</v>
      </c>
      <c r="C146" s="23" t="s">
        <v>165</v>
      </c>
      <c r="D146" s="23" t="s">
        <v>143</v>
      </c>
      <c r="E146" s="22" t="s">
        <v>166</v>
      </c>
      <c r="F146" s="22" t="s">
        <v>167</v>
      </c>
    </row>
    <row r="147" spans="2:6" s="24" customFormat="1" x14ac:dyDescent="0.25">
      <c r="B147" s="22">
        <v>19</v>
      </c>
      <c r="C147" s="23" t="s">
        <v>168</v>
      </c>
      <c r="D147" s="23" t="s">
        <v>143</v>
      </c>
      <c r="E147" s="22" t="s">
        <v>169</v>
      </c>
      <c r="F147" s="22" t="s">
        <v>170</v>
      </c>
    </row>
    <row r="148" spans="2:6" s="24" customFormat="1" x14ac:dyDescent="0.25">
      <c r="B148" s="22">
        <v>20</v>
      </c>
      <c r="C148" s="23" t="s">
        <v>171</v>
      </c>
      <c r="D148" s="23" t="s">
        <v>129</v>
      </c>
      <c r="E148" s="22" t="s">
        <v>172</v>
      </c>
      <c r="F148" s="22" t="s">
        <v>173</v>
      </c>
    </row>
    <row r="149" spans="2:6" s="24" customFormat="1" x14ac:dyDescent="0.25">
      <c r="B149" s="22">
        <v>21</v>
      </c>
      <c r="C149" s="23" t="s">
        <v>174</v>
      </c>
      <c r="D149" s="23" t="s">
        <v>175</v>
      </c>
      <c r="E149" s="22" t="s">
        <v>176</v>
      </c>
      <c r="F149" s="22" t="s">
        <v>177</v>
      </c>
    </row>
    <row r="150" spans="2:6" x14ac:dyDescent="0.25">
      <c r="C150" s="25" t="s">
        <v>17</v>
      </c>
    </row>
  </sheetData>
  <mergeCells count="24">
    <mergeCell ref="C53:C55"/>
    <mergeCell ref="D53:D55"/>
    <mergeCell ref="E53:G53"/>
    <mergeCell ref="E54:G54"/>
    <mergeCell ref="E55:G55"/>
    <mergeCell ref="C50:G50"/>
    <mergeCell ref="E51:G51"/>
    <mergeCell ref="E52:G52"/>
    <mergeCell ref="B1:C3"/>
    <mergeCell ref="D1:L3"/>
    <mergeCell ref="M1:N1"/>
    <mergeCell ref="M2:N2"/>
    <mergeCell ref="M3:N3"/>
    <mergeCell ref="F13:F15"/>
    <mergeCell ref="B4:C4"/>
    <mergeCell ref="D4:F4"/>
    <mergeCell ref="G4:J4"/>
    <mergeCell ref="K4:N4"/>
    <mergeCell ref="B6:B15"/>
    <mergeCell ref="C6:C15"/>
    <mergeCell ref="D7:D9"/>
    <mergeCell ref="E7:E9"/>
    <mergeCell ref="D11:D15"/>
    <mergeCell ref="E11:E15"/>
  </mergeCells>
  <dataValidations count="1">
    <dataValidation type="list" allowBlank="1" showInputMessage="1" showErrorMessage="1" sqref="B6:B15" xr:uid="{00000000-0002-0000-0000-000000000000}">
      <formula1>$C$129:$C$150</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BZ1431"/>
  <sheetViews>
    <sheetView showGridLines="0" tabSelected="1" topLeftCell="BF3" zoomScale="70" zoomScaleNormal="70" workbookViewId="0">
      <selection activeCell="BI9" sqref="BI9:BI26"/>
    </sheetView>
  </sheetViews>
  <sheetFormatPr baseColWidth="10" defaultColWidth="10.7109375" defaultRowHeight="15" x14ac:dyDescent="0.25"/>
  <cols>
    <col min="1" max="1" width="28" style="35" customWidth="1"/>
    <col min="2" max="2" width="31.42578125" style="35" hidden="1" customWidth="1"/>
    <col min="3" max="3" width="22.28515625" style="35" hidden="1" customWidth="1"/>
    <col min="4" max="4" width="11.140625" style="35" hidden="1" customWidth="1"/>
    <col min="5" max="5" width="15.85546875" style="35" hidden="1" customWidth="1"/>
    <col min="6" max="6" width="10.28515625" style="35" hidden="1" customWidth="1"/>
    <col min="7" max="7" width="21.7109375" style="35" customWidth="1"/>
    <col min="8" max="8" width="25" style="35" customWidth="1"/>
    <col min="9" max="11" width="27.140625" style="35" customWidth="1"/>
    <col min="12" max="12" width="9" style="35" customWidth="1"/>
    <col min="13" max="13" width="18.85546875" style="35" customWidth="1"/>
    <col min="14" max="14" width="29" style="35" customWidth="1"/>
    <col min="15" max="15" width="7.42578125" style="35" customWidth="1"/>
    <col min="16" max="16" width="74.7109375" style="35" customWidth="1"/>
    <col min="17" max="17" width="6" style="35" customWidth="1"/>
    <col min="18" max="18" width="7.42578125" style="35" customWidth="1"/>
    <col min="19" max="19" width="55.7109375" style="35" customWidth="1"/>
    <col min="20" max="20" width="55.7109375" style="44" customWidth="1"/>
    <col min="21" max="21" width="7.42578125" style="35" customWidth="1"/>
    <col min="22" max="22" width="12.42578125" style="35" customWidth="1"/>
    <col min="23" max="23" width="5.42578125" style="45" customWidth="1"/>
    <col min="24" max="25" width="30.5703125" style="45" customWidth="1"/>
    <col min="26" max="26" width="6.42578125" style="45" customWidth="1"/>
    <col min="27" max="27" width="5.42578125" style="45" hidden="1" customWidth="1"/>
    <col min="28" max="28" width="5.42578125" style="45" customWidth="1"/>
    <col min="29" max="30" width="30.5703125" style="45" customWidth="1"/>
    <col min="31" max="31" width="6.42578125" style="45" customWidth="1"/>
    <col min="32" max="32" width="5.42578125" style="45" hidden="1" customWidth="1"/>
    <col min="33" max="33" width="5.42578125" style="45" customWidth="1"/>
    <col min="34" max="35" width="30.5703125" style="45" customWidth="1"/>
    <col min="36" max="36" width="6.42578125" style="45" customWidth="1"/>
    <col min="37" max="37" width="5.42578125" style="45" hidden="1" customWidth="1"/>
    <col min="38" max="38" width="5.42578125" style="45" customWidth="1"/>
    <col min="39" max="40" width="30.5703125" style="45" customWidth="1"/>
    <col min="41" max="41" width="6.42578125" style="45" customWidth="1"/>
    <col min="42" max="42" width="5.42578125" style="45" hidden="1" customWidth="1"/>
    <col min="43" max="44" width="7.42578125" style="44" customWidth="1"/>
    <col min="45" max="45" width="12.42578125" style="44" customWidth="1"/>
    <col min="46" max="46" width="7.42578125" style="44" customWidth="1"/>
    <col min="47" max="47" width="32.140625" style="44" customWidth="1"/>
    <col min="48" max="48" width="14.7109375" style="44" customWidth="1"/>
    <col min="49" max="49" width="13.5703125" style="44" customWidth="1"/>
    <col min="50" max="51" width="23.28515625" style="44" customWidth="1"/>
    <col min="52" max="52" width="10" style="44" customWidth="1"/>
    <col min="53" max="53" width="33.42578125" style="44" customWidth="1"/>
    <col min="54" max="54" width="23" style="44" customWidth="1"/>
    <col min="55" max="56" width="56.140625" style="35" customWidth="1"/>
    <col min="57" max="58" width="50.28515625" style="35" customWidth="1"/>
    <col min="59" max="60" width="69.140625" style="35" customWidth="1"/>
    <col min="61" max="61" width="69.7109375" style="35" customWidth="1"/>
    <col min="62" max="77" width="30.7109375" style="35" customWidth="1"/>
    <col min="78" max="78" width="52.42578125" style="35" customWidth="1"/>
    <col min="79" max="79" width="10.7109375" style="35"/>
    <col min="80" max="80" width="21.5703125" style="35" customWidth="1"/>
    <col min="81" max="81" width="26" style="35" customWidth="1"/>
    <col min="82" max="82" width="19.42578125" style="35" customWidth="1"/>
    <col min="83" max="83" width="51.42578125" style="35" customWidth="1"/>
    <col min="84" max="84" width="75.140625" style="35" customWidth="1"/>
    <col min="85" max="85" width="38.42578125" style="35" customWidth="1"/>
    <col min="86" max="16384" width="10.7109375" style="35"/>
  </cols>
  <sheetData>
    <row r="1" spans="3:78" ht="47.25" customHeight="1" x14ac:dyDescent="0.25">
      <c r="J1" s="954"/>
      <c r="K1" s="955"/>
      <c r="L1" s="956"/>
      <c r="M1" s="963" t="s">
        <v>477</v>
      </c>
      <c r="N1" s="964"/>
      <c r="O1" s="964"/>
      <c r="P1" s="964"/>
      <c r="Q1" s="965"/>
      <c r="R1" s="320" t="s">
        <v>496</v>
      </c>
      <c r="S1" s="321"/>
      <c r="T1" s="35"/>
      <c r="V1" s="45"/>
      <c r="AP1" s="44"/>
      <c r="BB1" s="35"/>
    </row>
    <row r="2" spans="3:78" ht="45" customHeight="1" x14ac:dyDescent="0.25">
      <c r="J2" s="957"/>
      <c r="K2" s="958"/>
      <c r="L2" s="959"/>
      <c r="M2" s="966"/>
      <c r="N2" s="967"/>
      <c r="O2" s="967"/>
      <c r="P2" s="967"/>
      <c r="Q2" s="968"/>
      <c r="R2" s="320" t="s">
        <v>497</v>
      </c>
      <c r="S2" s="321"/>
      <c r="T2" s="35"/>
      <c r="V2" s="45"/>
      <c r="AP2" s="44"/>
      <c r="BB2" s="35"/>
    </row>
    <row r="3" spans="3:78" ht="15.75" customHeight="1" thickBot="1" x14ac:dyDescent="0.3">
      <c r="J3" s="960"/>
      <c r="K3" s="961"/>
      <c r="L3" s="962"/>
      <c r="M3" s="969"/>
      <c r="N3" s="970"/>
      <c r="O3" s="970"/>
      <c r="P3" s="970"/>
      <c r="Q3" s="971"/>
      <c r="R3" s="320" t="s">
        <v>447</v>
      </c>
      <c r="S3" s="321"/>
      <c r="T3" s="35"/>
      <c r="V3" s="45"/>
      <c r="AP3" s="44"/>
      <c r="BB3" s="35"/>
    </row>
    <row r="4" spans="3:78" s="28" customFormat="1" ht="30" customHeight="1" thickBot="1" x14ac:dyDescent="0.35">
      <c r="G4" s="174" t="s">
        <v>178</v>
      </c>
      <c r="H4" s="26"/>
      <c r="I4" s="26"/>
      <c r="J4" s="26"/>
      <c r="K4" s="26"/>
      <c r="L4" s="26"/>
      <c r="M4" s="26"/>
      <c r="N4" s="26"/>
      <c r="O4" s="26"/>
      <c r="P4" s="26"/>
      <c r="Q4" s="26"/>
      <c r="R4" s="26"/>
      <c r="S4" s="26"/>
      <c r="T4" s="26"/>
      <c r="U4" s="26"/>
      <c r="V4" s="26"/>
      <c r="W4" s="26"/>
      <c r="X4" s="26"/>
      <c r="Y4" s="26"/>
      <c r="Z4" s="170"/>
      <c r="AA4" s="26"/>
      <c r="AB4" s="26"/>
      <c r="AC4" s="26"/>
      <c r="AD4" s="26"/>
      <c r="AE4" s="170"/>
      <c r="AF4" s="26"/>
      <c r="AG4" s="26"/>
      <c r="AH4" s="26"/>
      <c r="AI4" s="26"/>
      <c r="AJ4" s="170"/>
      <c r="AK4" s="26"/>
      <c r="AL4" s="26"/>
      <c r="AM4" s="26"/>
      <c r="AN4" s="26"/>
      <c r="AO4" s="170"/>
      <c r="AP4" s="26"/>
      <c r="AQ4" s="26"/>
      <c r="AR4" s="26"/>
      <c r="AS4" s="26"/>
      <c r="AT4" s="26"/>
      <c r="AU4" s="26"/>
      <c r="AV4" s="26"/>
      <c r="AW4" s="26"/>
      <c r="AX4" s="26"/>
      <c r="AY4" s="26"/>
      <c r="AZ4" s="26"/>
      <c r="BA4" s="26"/>
      <c r="BB4" s="27"/>
    </row>
    <row r="5" spans="3:78" s="28" customFormat="1" ht="23.45" customHeight="1" thickBot="1" x14ac:dyDescent="0.3">
      <c r="G5" s="840" t="s">
        <v>179</v>
      </c>
      <c r="H5" s="843" t="s">
        <v>180</v>
      </c>
      <c r="I5" s="846" t="s">
        <v>181</v>
      </c>
      <c r="J5" s="847"/>
      <c r="K5" s="847"/>
      <c r="L5" s="847"/>
      <c r="M5" s="848"/>
      <c r="N5" s="852" t="s">
        <v>182</v>
      </c>
      <c r="O5" s="852"/>
      <c r="P5" s="852"/>
      <c r="Q5" s="852"/>
      <c r="R5" s="852"/>
      <c r="S5" s="852"/>
      <c r="T5" s="852"/>
      <c r="U5" s="852"/>
      <c r="V5" s="852"/>
      <c r="W5" s="173" t="s">
        <v>183</v>
      </c>
      <c r="X5" s="29"/>
      <c r="Y5" s="29"/>
      <c r="Z5" s="171"/>
      <c r="AA5" s="29"/>
      <c r="AB5" s="29"/>
      <c r="AC5" s="29"/>
      <c r="AD5" s="29"/>
      <c r="AE5" s="171"/>
      <c r="AF5" s="29"/>
      <c r="AG5" s="29"/>
      <c r="AH5" s="29"/>
      <c r="AI5" s="29"/>
      <c r="AJ5" s="171"/>
      <c r="AK5" s="29"/>
      <c r="AL5" s="29"/>
      <c r="AM5" s="29"/>
      <c r="AN5" s="29"/>
      <c r="AO5" s="171"/>
      <c r="AP5" s="30"/>
      <c r="AQ5" s="846" t="s">
        <v>184</v>
      </c>
      <c r="AR5" s="847"/>
      <c r="AS5" s="847"/>
      <c r="AT5" s="848"/>
      <c r="AU5" s="843" t="s">
        <v>185</v>
      </c>
      <c r="AV5" s="843"/>
      <c r="AW5" s="843"/>
      <c r="AX5" s="802" t="s">
        <v>186</v>
      </c>
      <c r="AY5" s="804" t="s">
        <v>187</v>
      </c>
      <c r="AZ5" s="807" t="s">
        <v>188</v>
      </c>
      <c r="BA5" s="808"/>
      <c r="BB5" s="808"/>
      <c r="BC5" s="374" t="s">
        <v>500</v>
      </c>
      <c r="BD5" s="374"/>
      <c r="BE5" s="374"/>
      <c r="BF5" s="374"/>
      <c r="BG5" s="374"/>
      <c r="BH5" s="374"/>
      <c r="BI5" s="374"/>
      <c r="BJ5" s="374"/>
      <c r="BK5" s="374"/>
      <c r="BL5" s="374"/>
      <c r="BM5" s="374"/>
      <c r="BN5" s="374"/>
      <c r="BO5" s="374"/>
      <c r="BP5" s="374"/>
      <c r="BQ5" s="374"/>
      <c r="BR5" s="374"/>
      <c r="BS5" s="374"/>
      <c r="BT5" s="374"/>
      <c r="BU5" s="374"/>
      <c r="BV5" s="374"/>
      <c r="BW5" s="374"/>
      <c r="BX5" s="374"/>
      <c r="BY5" s="374"/>
    </row>
    <row r="6" spans="3:78" s="28" customFormat="1" ht="23.25" thickBot="1" x14ac:dyDescent="0.3">
      <c r="G6" s="841"/>
      <c r="H6" s="844"/>
      <c r="I6" s="849"/>
      <c r="J6" s="850"/>
      <c r="K6" s="850"/>
      <c r="L6" s="850"/>
      <c r="M6" s="851"/>
      <c r="N6" s="805" t="s">
        <v>189</v>
      </c>
      <c r="O6" s="805"/>
      <c r="P6" s="809" t="s">
        <v>190</v>
      </c>
      <c r="Q6" s="809"/>
      <c r="R6" s="809"/>
      <c r="S6" s="809" t="s">
        <v>191</v>
      </c>
      <c r="T6" s="809"/>
      <c r="U6" s="809"/>
      <c r="V6" s="810" t="s">
        <v>192</v>
      </c>
      <c r="W6" s="31"/>
      <c r="X6" s="31"/>
      <c r="Y6" s="31"/>
      <c r="Z6" s="172"/>
      <c r="AA6" s="31"/>
      <c r="AB6" s="31"/>
      <c r="AC6" s="31"/>
      <c r="AD6" s="31"/>
      <c r="AE6" s="172"/>
      <c r="AF6" s="31"/>
      <c r="AG6" s="31"/>
      <c r="AH6" s="31"/>
      <c r="AI6" s="31"/>
      <c r="AJ6" s="172"/>
      <c r="AK6" s="31"/>
      <c r="AL6" s="31"/>
      <c r="AM6" s="31"/>
      <c r="AN6" s="31"/>
      <c r="AO6" s="172"/>
      <c r="AP6" s="29"/>
      <c r="AQ6" s="813" t="s">
        <v>193</v>
      </c>
      <c r="AR6" s="813" t="s">
        <v>194</v>
      </c>
      <c r="AS6" s="813" t="s">
        <v>195</v>
      </c>
      <c r="AT6" s="813" t="s">
        <v>196</v>
      </c>
      <c r="AU6" s="844"/>
      <c r="AV6" s="844"/>
      <c r="AW6" s="844"/>
      <c r="AX6" s="803"/>
      <c r="AY6" s="805"/>
      <c r="AZ6" s="796" t="s">
        <v>197</v>
      </c>
      <c r="BA6" s="797" t="s">
        <v>198</v>
      </c>
      <c r="BB6" s="798" t="s">
        <v>199</v>
      </c>
      <c r="BC6" s="374"/>
      <c r="BD6" s="374"/>
      <c r="BE6" s="374"/>
      <c r="BF6" s="374"/>
      <c r="BG6" s="374"/>
      <c r="BH6" s="374"/>
      <c r="BI6" s="374"/>
      <c r="BJ6" s="374"/>
      <c r="BK6" s="374"/>
      <c r="BL6" s="374"/>
      <c r="BM6" s="374"/>
      <c r="BN6" s="374"/>
      <c r="BO6" s="374"/>
      <c r="BP6" s="374"/>
      <c r="BQ6" s="374"/>
      <c r="BR6" s="374"/>
      <c r="BS6" s="374"/>
      <c r="BT6" s="374"/>
      <c r="BU6" s="374"/>
      <c r="BV6" s="374"/>
      <c r="BW6" s="374"/>
      <c r="BX6" s="374"/>
      <c r="BY6" s="374"/>
    </row>
    <row r="7" spans="3:78" s="28" customFormat="1" ht="39" customHeight="1" thickBot="1" x14ac:dyDescent="0.3">
      <c r="G7" s="842"/>
      <c r="H7" s="845"/>
      <c r="I7" s="799" t="s">
        <v>200</v>
      </c>
      <c r="J7" s="799" t="s">
        <v>201</v>
      </c>
      <c r="K7" s="799" t="s">
        <v>202</v>
      </c>
      <c r="L7" s="799" t="s">
        <v>203</v>
      </c>
      <c r="M7" s="799" t="s">
        <v>204</v>
      </c>
      <c r="N7" s="806"/>
      <c r="O7" s="806"/>
      <c r="P7" s="799" t="s">
        <v>205</v>
      </c>
      <c r="Q7" s="800" t="s">
        <v>206</v>
      </c>
      <c r="R7" s="814" t="s">
        <v>194</v>
      </c>
      <c r="S7" s="799" t="s">
        <v>207</v>
      </c>
      <c r="T7" s="800" t="s">
        <v>208</v>
      </c>
      <c r="U7" s="814" t="s">
        <v>194</v>
      </c>
      <c r="V7" s="811"/>
      <c r="W7" s="31"/>
      <c r="X7" s="31"/>
      <c r="Y7" s="31"/>
      <c r="Z7" s="172"/>
      <c r="AA7" s="31"/>
      <c r="AB7" s="31"/>
      <c r="AC7" s="31"/>
      <c r="AD7" s="31"/>
      <c r="AE7" s="172"/>
      <c r="AF7" s="31"/>
      <c r="AG7" s="31"/>
      <c r="AH7" s="31"/>
      <c r="AI7" s="31"/>
      <c r="AJ7" s="172"/>
      <c r="AK7" s="31"/>
      <c r="AL7" s="31"/>
      <c r="AM7" s="31"/>
      <c r="AN7" s="31"/>
      <c r="AO7" s="172"/>
      <c r="AP7" s="29"/>
      <c r="AQ7" s="814"/>
      <c r="AR7" s="814"/>
      <c r="AS7" s="814"/>
      <c r="AT7" s="814"/>
      <c r="AU7" s="799" t="s">
        <v>209</v>
      </c>
      <c r="AV7" s="799" t="s">
        <v>210</v>
      </c>
      <c r="AW7" s="799" t="s">
        <v>211</v>
      </c>
      <c r="AX7" s="803"/>
      <c r="AY7" s="806"/>
      <c r="AZ7" s="796"/>
      <c r="BA7" s="797"/>
      <c r="BB7" s="798"/>
      <c r="BC7" s="983" t="s">
        <v>414</v>
      </c>
      <c r="BD7" s="984"/>
      <c r="BE7" s="983" t="s">
        <v>415</v>
      </c>
      <c r="BF7" s="984"/>
      <c r="BG7" s="983" t="s">
        <v>416</v>
      </c>
      <c r="BH7" s="984"/>
      <c r="BI7" s="983" t="s">
        <v>417</v>
      </c>
      <c r="BJ7" s="984"/>
      <c r="BK7" s="983" t="s">
        <v>418</v>
      </c>
      <c r="BL7" s="984"/>
      <c r="BM7" s="983" t="s">
        <v>419</v>
      </c>
      <c r="BN7" s="984"/>
      <c r="BO7" s="983" t="s">
        <v>420</v>
      </c>
      <c r="BP7" s="984"/>
      <c r="BQ7" s="983" t="s">
        <v>421</v>
      </c>
      <c r="BR7" s="984"/>
      <c r="BS7" s="983" t="s">
        <v>422</v>
      </c>
      <c r="BT7" s="984"/>
      <c r="BU7" s="983" t="s">
        <v>423</v>
      </c>
      <c r="BV7" s="984"/>
      <c r="BW7" s="983" t="s">
        <v>424</v>
      </c>
      <c r="BX7" s="984"/>
      <c r="BY7" s="983" t="s">
        <v>425</v>
      </c>
      <c r="BZ7" s="984"/>
    </row>
    <row r="8" spans="3:78" s="28" customFormat="1" ht="53.25" customHeight="1" thickBot="1" x14ac:dyDescent="0.3">
      <c r="G8" s="842"/>
      <c r="H8" s="845"/>
      <c r="I8" s="797"/>
      <c r="J8" s="797"/>
      <c r="K8" s="797"/>
      <c r="L8" s="797"/>
      <c r="M8" s="797"/>
      <c r="N8" s="806"/>
      <c r="O8" s="806"/>
      <c r="P8" s="797"/>
      <c r="Q8" s="801"/>
      <c r="R8" s="796"/>
      <c r="S8" s="797"/>
      <c r="T8" s="801"/>
      <c r="U8" s="796"/>
      <c r="V8" s="812"/>
      <c r="W8" s="859" t="s">
        <v>212</v>
      </c>
      <c r="X8" s="860"/>
      <c r="Y8" s="860"/>
      <c r="Z8" s="861"/>
      <c r="AA8" s="175"/>
      <c r="AB8" s="859" t="s">
        <v>213</v>
      </c>
      <c r="AC8" s="860"/>
      <c r="AD8" s="860"/>
      <c r="AE8" s="861"/>
      <c r="AF8" s="175"/>
      <c r="AG8" s="859" t="s">
        <v>214</v>
      </c>
      <c r="AH8" s="860"/>
      <c r="AI8" s="860"/>
      <c r="AJ8" s="861"/>
      <c r="AK8" s="175"/>
      <c r="AL8" s="859" t="s">
        <v>215</v>
      </c>
      <c r="AM8" s="860"/>
      <c r="AN8" s="860"/>
      <c r="AO8" s="861"/>
      <c r="AP8" s="32"/>
      <c r="AQ8" s="814"/>
      <c r="AR8" s="814"/>
      <c r="AS8" s="815"/>
      <c r="AT8" s="814"/>
      <c r="AU8" s="797"/>
      <c r="AV8" s="797"/>
      <c r="AW8" s="797"/>
      <c r="AX8" s="803"/>
      <c r="AY8" s="806"/>
      <c r="AZ8" s="796"/>
      <c r="BA8" s="797"/>
      <c r="BB8" s="798"/>
      <c r="BC8" s="325" t="s">
        <v>498</v>
      </c>
      <c r="BD8" s="325" t="s">
        <v>499</v>
      </c>
      <c r="BE8" s="325" t="s">
        <v>498</v>
      </c>
      <c r="BF8" s="325" t="s">
        <v>499</v>
      </c>
      <c r="BG8" s="325" t="s">
        <v>498</v>
      </c>
      <c r="BH8" s="325" t="s">
        <v>499</v>
      </c>
      <c r="BI8" s="325" t="s">
        <v>498</v>
      </c>
      <c r="BJ8" s="325" t="s">
        <v>499</v>
      </c>
      <c r="BK8" s="325" t="s">
        <v>498</v>
      </c>
      <c r="BL8" s="325" t="s">
        <v>499</v>
      </c>
      <c r="BM8" s="325" t="s">
        <v>498</v>
      </c>
      <c r="BN8" s="325" t="s">
        <v>499</v>
      </c>
      <c r="BO8" s="325" t="s">
        <v>498</v>
      </c>
      <c r="BP8" s="325" t="s">
        <v>499</v>
      </c>
      <c r="BQ8" s="325" t="s">
        <v>498</v>
      </c>
      <c r="BR8" s="325" t="s">
        <v>499</v>
      </c>
      <c r="BS8" s="325" t="s">
        <v>498</v>
      </c>
      <c r="BT8" s="325" t="s">
        <v>499</v>
      </c>
      <c r="BU8" s="325" t="s">
        <v>498</v>
      </c>
      <c r="BV8" s="325" t="s">
        <v>499</v>
      </c>
      <c r="BW8" s="325" t="s">
        <v>498</v>
      </c>
      <c r="BX8" s="325" t="s">
        <v>499</v>
      </c>
      <c r="BY8" s="325" t="s">
        <v>498</v>
      </c>
      <c r="BZ8" s="325" t="s">
        <v>499</v>
      </c>
    </row>
    <row r="9" spans="3:78" s="42" customFormat="1" ht="15" customHeight="1" x14ac:dyDescent="0.25">
      <c r="F9" s="385"/>
      <c r="G9" s="786" t="str">
        <f>+'Identificación de Riesgos'!$B$6</f>
        <v>Gestión de Proyectos</v>
      </c>
      <c r="H9" s="787" t="str">
        <f>+'Identificación de Riesgos'!$C$6</f>
        <v>Apoyar a las entidades territoriales y promotores en la gestión, seguimiento o supervisión a los proyectos de desarrollo urbano y territorial; agua potable y saneamiento básico y vivienda apoyados por la entidad, para contribuir al desarrollo de ciudades compactas y ambientalmente sostenibles</v>
      </c>
      <c r="I9" s="788" t="str">
        <f>+'Identificación de Riesgos'!G6</f>
        <v>Que los proyectos sean estructurados y o viabilizados sin el cumplimiento de los requisitos legales.</v>
      </c>
      <c r="J9" s="788" t="str">
        <f>+'Identificación de Riesgos'!H6</f>
        <v>Causa 1: Por desconocimiento del funcionario, quien debía realizar dicha labor.
Causa 2: Por alto volúmenes de trabajo asignado a una misma funcionario.
Causa 3: Por causas externas relacionados a Entes Territoriales, Constructores, Supervisores e Interventores.
Causa 4: Por causas ambientales, como son lluvias, derrumbes, etc.
Causa 5: Por causas de Presupuesto relacionados a Viáticos, Tiquetes, Otros.
Causa 6: Por causas de inseguridad, relacionados a desordenes públicos y zonas de conflicto que pongan en riesgo la vida del funcionario.</v>
      </c>
      <c r="K9" s="788" t="str">
        <f>+'Identificación de Riesgos'!J6</f>
        <v xml:space="preserve">Perdida de la visión del estado real del proyecto.
</v>
      </c>
      <c r="L9" s="789" t="s">
        <v>108</v>
      </c>
      <c r="M9" s="874" t="s">
        <v>269</v>
      </c>
      <c r="N9" s="877" t="s">
        <v>281</v>
      </c>
      <c r="O9" s="566" t="str">
        <f>+E663</f>
        <v>Rara vez</v>
      </c>
      <c r="P9" s="167" t="s">
        <v>217</v>
      </c>
      <c r="Q9" s="252" t="s">
        <v>272</v>
      </c>
      <c r="R9" s="566" t="str">
        <f>+E674</f>
        <v>Catastrófico</v>
      </c>
      <c r="S9" s="168" t="s">
        <v>308</v>
      </c>
      <c r="T9" s="168" t="s">
        <v>216</v>
      </c>
      <c r="U9" s="566" t="str">
        <f>+E687</f>
        <v>No Aplica</v>
      </c>
      <c r="V9" s="790" t="str">
        <f>+E698</f>
        <v>Moderada</v>
      </c>
      <c r="W9" s="863" t="s">
        <v>218</v>
      </c>
      <c r="X9" s="863"/>
      <c r="Y9" s="863" t="s">
        <v>219</v>
      </c>
      <c r="Z9" s="863"/>
      <c r="AA9" s="169"/>
      <c r="AB9" s="863" t="s">
        <v>218</v>
      </c>
      <c r="AC9" s="863"/>
      <c r="AD9" s="863" t="s">
        <v>219</v>
      </c>
      <c r="AE9" s="863"/>
      <c r="AF9" s="169"/>
      <c r="AG9" s="863" t="s">
        <v>218</v>
      </c>
      <c r="AH9" s="863"/>
      <c r="AI9" s="863" t="s">
        <v>219</v>
      </c>
      <c r="AJ9" s="863"/>
      <c r="AK9" s="169"/>
      <c r="AL9" s="909" t="s">
        <v>218</v>
      </c>
      <c r="AM9" s="909"/>
      <c r="AN9" s="909" t="s">
        <v>219</v>
      </c>
      <c r="AO9" s="909"/>
      <c r="AP9" s="169"/>
      <c r="AQ9" s="566" t="str">
        <f>+E665</f>
        <v>Rara vez</v>
      </c>
      <c r="AR9" s="566" t="str">
        <f>+E700</f>
        <v>Moderado</v>
      </c>
      <c r="AS9" s="856" t="str">
        <f>+E701</f>
        <v>Baja</v>
      </c>
      <c r="AT9" s="566" t="str">
        <f>+E702</f>
        <v>Evitar / Transferir</v>
      </c>
      <c r="AU9" s="900" t="str">
        <f>IF(AT9="No Aplica","No Aplica",IF(AT9="Asumir","No requiere Acciones Adicionales","Debe definir Acciones Complementarias"))</f>
        <v>Debe definir Acciones Complementarias</v>
      </c>
      <c r="AV9" s="901">
        <v>43646</v>
      </c>
      <c r="AW9" s="904" t="s">
        <v>455</v>
      </c>
      <c r="AX9" s="906" t="s">
        <v>440</v>
      </c>
      <c r="AY9" s="906" t="s">
        <v>406</v>
      </c>
      <c r="AZ9" s="977" t="str">
        <f>+E703</f>
        <v>Monitoreo permanente y se deja registro mensual</v>
      </c>
      <c r="BA9" s="980" t="s">
        <v>407</v>
      </c>
      <c r="BB9" s="883" t="s">
        <v>397</v>
      </c>
      <c r="BC9" s="927" t="s">
        <v>490</v>
      </c>
      <c r="BD9" s="927" t="s">
        <v>501</v>
      </c>
      <c r="BE9" s="927" t="s">
        <v>491</v>
      </c>
      <c r="BF9" s="927" t="s">
        <v>502</v>
      </c>
      <c r="BG9" s="927" t="s">
        <v>492</v>
      </c>
      <c r="BH9" s="927" t="s">
        <v>503</v>
      </c>
      <c r="BI9" s="950" t="s">
        <v>509</v>
      </c>
      <c r="BJ9" s="316"/>
      <c r="BK9" s="950"/>
      <c r="BL9" s="316"/>
      <c r="BM9" s="953"/>
      <c r="BN9" s="319"/>
      <c r="BO9" s="929"/>
      <c r="BP9" s="298"/>
      <c r="BQ9" s="930"/>
      <c r="BR9" s="299"/>
      <c r="BS9" s="930"/>
      <c r="BT9" s="299"/>
      <c r="BU9" s="932"/>
      <c r="BV9" s="301"/>
      <c r="BW9" s="932"/>
      <c r="BX9" s="301"/>
      <c r="BY9" s="932"/>
    </row>
    <row r="10" spans="3:78" s="33" customFormat="1" ht="28.5" customHeight="1" x14ac:dyDescent="0.25">
      <c r="C10" s="40"/>
      <c r="D10" s="40"/>
      <c r="F10" s="385"/>
      <c r="G10" s="541"/>
      <c r="H10" s="544"/>
      <c r="I10" s="547"/>
      <c r="J10" s="547"/>
      <c r="K10" s="547"/>
      <c r="L10" s="532"/>
      <c r="M10" s="875"/>
      <c r="N10" s="535"/>
      <c r="O10" s="538"/>
      <c r="P10" s="102" t="s">
        <v>220</v>
      </c>
      <c r="Q10" s="253" t="s">
        <v>272</v>
      </c>
      <c r="R10" s="538"/>
      <c r="S10" s="246" t="s">
        <v>309</v>
      </c>
      <c r="T10" s="107" t="s">
        <v>216</v>
      </c>
      <c r="U10" s="538"/>
      <c r="V10" s="549"/>
      <c r="W10" s="792" t="s">
        <v>452</v>
      </c>
      <c r="X10" s="793"/>
      <c r="Y10" s="792" t="s">
        <v>453</v>
      </c>
      <c r="Z10" s="793"/>
      <c r="AA10" s="288"/>
      <c r="AB10" s="890" t="s">
        <v>483</v>
      </c>
      <c r="AC10" s="891"/>
      <c r="AD10" s="890" t="s">
        <v>478</v>
      </c>
      <c r="AE10" s="891"/>
      <c r="AF10" s="288"/>
      <c r="AG10" s="910" t="s">
        <v>459</v>
      </c>
      <c r="AH10" s="911"/>
      <c r="AI10" s="912" t="s">
        <v>460</v>
      </c>
      <c r="AJ10" s="913"/>
      <c r="AK10" s="285"/>
      <c r="AL10" s="785"/>
      <c r="AM10" s="785"/>
      <c r="AN10" s="918"/>
      <c r="AO10" s="919"/>
      <c r="AP10" s="286"/>
      <c r="AQ10" s="538"/>
      <c r="AR10" s="538"/>
      <c r="AS10" s="564"/>
      <c r="AT10" s="538"/>
      <c r="AU10" s="568"/>
      <c r="AV10" s="902"/>
      <c r="AW10" s="795"/>
      <c r="AX10" s="907"/>
      <c r="AY10" s="907"/>
      <c r="AZ10" s="978"/>
      <c r="BA10" s="981"/>
      <c r="BB10" s="884"/>
      <c r="BC10" s="927"/>
      <c r="BD10" s="927"/>
      <c r="BE10" s="927"/>
      <c r="BF10" s="927"/>
      <c r="BG10" s="927"/>
      <c r="BH10" s="927"/>
      <c r="BI10" s="951"/>
      <c r="BJ10" s="317"/>
      <c r="BK10" s="951"/>
      <c r="BL10" s="317"/>
      <c r="BM10" s="941"/>
      <c r="BN10" s="306"/>
      <c r="BO10" s="930"/>
      <c r="BP10" s="299"/>
      <c r="BQ10" s="930"/>
      <c r="BR10" s="299"/>
      <c r="BS10" s="930"/>
      <c r="BT10" s="299"/>
      <c r="BU10" s="933"/>
      <c r="BV10" s="302"/>
      <c r="BW10" s="933"/>
      <c r="BX10" s="302"/>
      <c r="BY10" s="933"/>
    </row>
    <row r="11" spans="3:78" s="33" customFormat="1" ht="42" customHeight="1" x14ac:dyDescent="0.25">
      <c r="C11" s="40"/>
      <c r="D11" s="40"/>
      <c r="F11" s="385"/>
      <c r="G11" s="541"/>
      <c r="H11" s="544"/>
      <c r="I11" s="547"/>
      <c r="J11" s="547"/>
      <c r="K11" s="547"/>
      <c r="L11" s="532"/>
      <c r="M11" s="875"/>
      <c r="N11" s="535"/>
      <c r="O11" s="538"/>
      <c r="P11" s="102" t="s">
        <v>221</v>
      </c>
      <c r="Q11" s="253" t="s">
        <v>272</v>
      </c>
      <c r="R11" s="538"/>
      <c r="S11" s="393" t="s">
        <v>310</v>
      </c>
      <c r="T11" s="867" t="s">
        <v>216</v>
      </c>
      <c r="U11" s="538"/>
      <c r="V11" s="549"/>
      <c r="W11" s="886"/>
      <c r="X11" s="887"/>
      <c r="Y11" s="886"/>
      <c r="Z11" s="887"/>
      <c r="AA11" s="288"/>
      <c r="AB11" s="892"/>
      <c r="AC11" s="893"/>
      <c r="AD11" s="892"/>
      <c r="AE11" s="893"/>
      <c r="AF11" s="288"/>
      <c r="AG11" s="911"/>
      <c r="AH11" s="911"/>
      <c r="AI11" s="914"/>
      <c r="AJ11" s="915"/>
      <c r="AK11" s="285"/>
      <c r="AL11" s="785"/>
      <c r="AM11" s="785"/>
      <c r="AN11" s="920"/>
      <c r="AO11" s="921"/>
      <c r="AP11" s="286"/>
      <c r="AQ11" s="538"/>
      <c r="AR11" s="538"/>
      <c r="AS11" s="564"/>
      <c r="AT11" s="538"/>
      <c r="AU11" s="794" t="s">
        <v>454</v>
      </c>
      <c r="AV11" s="902"/>
      <c r="AW11" s="795"/>
      <c r="AX11" s="907"/>
      <c r="AY11" s="907"/>
      <c r="AZ11" s="978"/>
      <c r="BA11" s="981"/>
      <c r="BB11" s="884"/>
      <c r="BC11" s="927"/>
      <c r="BD11" s="927"/>
      <c r="BE11" s="927"/>
      <c r="BF11" s="927"/>
      <c r="BG11" s="927"/>
      <c r="BH11" s="927"/>
      <c r="BI11" s="951"/>
      <c r="BJ11" s="317"/>
      <c r="BK11" s="951"/>
      <c r="BL11" s="317"/>
      <c r="BM11" s="941"/>
      <c r="BN11" s="306"/>
      <c r="BO11" s="930"/>
      <c r="BP11" s="299"/>
      <c r="BQ11" s="930"/>
      <c r="BR11" s="299"/>
      <c r="BS11" s="930"/>
      <c r="BT11" s="299"/>
      <c r="BU11" s="933"/>
      <c r="BV11" s="302"/>
      <c r="BW11" s="933"/>
      <c r="BX11" s="302"/>
      <c r="BY11" s="933"/>
    </row>
    <row r="12" spans="3:78" s="33" customFormat="1" ht="28.5" customHeight="1" x14ac:dyDescent="0.25">
      <c r="C12" s="40"/>
      <c r="D12" s="40"/>
      <c r="F12" s="385"/>
      <c r="G12" s="541"/>
      <c r="H12" s="544"/>
      <c r="I12" s="274" t="s">
        <v>222</v>
      </c>
      <c r="J12" s="794" t="s">
        <v>437</v>
      </c>
      <c r="K12" s="794" t="s">
        <v>438</v>
      </c>
      <c r="L12" s="532"/>
      <c r="M12" s="875"/>
      <c r="N12" s="535"/>
      <c r="O12" s="538"/>
      <c r="P12" s="102" t="s">
        <v>225</v>
      </c>
      <c r="Q12" s="253" t="s">
        <v>404</v>
      </c>
      <c r="R12" s="538"/>
      <c r="S12" s="393"/>
      <c r="T12" s="867"/>
      <c r="U12" s="538"/>
      <c r="V12" s="549"/>
      <c r="W12" s="886"/>
      <c r="X12" s="887"/>
      <c r="Y12" s="886"/>
      <c r="Z12" s="887"/>
      <c r="AA12" s="288"/>
      <c r="AB12" s="892"/>
      <c r="AC12" s="893"/>
      <c r="AD12" s="892"/>
      <c r="AE12" s="893"/>
      <c r="AF12" s="288"/>
      <c r="AG12" s="911"/>
      <c r="AH12" s="911"/>
      <c r="AI12" s="914"/>
      <c r="AJ12" s="915"/>
      <c r="AK12" s="285"/>
      <c r="AL12" s="785"/>
      <c r="AM12" s="785"/>
      <c r="AN12" s="920"/>
      <c r="AO12" s="921"/>
      <c r="AP12" s="286"/>
      <c r="AQ12" s="538"/>
      <c r="AR12" s="538"/>
      <c r="AS12" s="564"/>
      <c r="AT12" s="538"/>
      <c r="AU12" s="795"/>
      <c r="AV12" s="902"/>
      <c r="AW12" s="795"/>
      <c r="AX12" s="907"/>
      <c r="AY12" s="907"/>
      <c r="AZ12" s="978"/>
      <c r="BA12" s="981"/>
      <c r="BB12" s="884"/>
      <c r="BC12" s="927"/>
      <c r="BD12" s="927"/>
      <c r="BE12" s="927"/>
      <c r="BF12" s="927"/>
      <c r="BG12" s="927"/>
      <c r="BH12" s="927"/>
      <c r="BI12" s="951"/>
      <c r="BJ12" s="317"/>
      <c r="BK12" s="951"/>
      <c r="BL12" s="317"/>
      <c r="BM12" s="941"/>
      <c r="BN12" s="306"/>
      <c r="BO12" s="930"/>
      <c r="BP12" s="299"/>
      <c r="BQ12" s="930"/>
      <c r="BR12" s="299"/>
      <c r="BS12" s="930"/>
      <c r="BT12" s="299"/>
      <c r="BU12" s="933"/>
      <c r="BV12" s="302"/>
      <c r="BW12" s="933"/>
      <c r="BX12" s="302"/>
      <c r="BY12" s="933"/>
    </row>
    <row r="13" spans="3:78" s="33" customFormat="1" ht="28.5" customHeight="1" x14ac:dyDescent="0.25">
      <c r="C13" s="40"/>
      <c r="D13" s="40"/>
      <c r="F13" s="385"/>
      <c r="G13" s="541"/>
      <c r="H13" s="544"/>
      <c r="I13" s="871" t="s">
        <v>456</v>
      </c>
      <c r="J13" s="795"/>
      <c r="K13" s="795"/>
      <c r="L13" s="532"/>
      <c r="M13" s="875"/>
      <c r="N13" s="535"/>
      <c r="O13" s="538"/>
      <c r="P13" s="102" t="s">
        <v>227</v>
      </c>
      <c r="Q13" s="253" t="s">
        <v>272</v>
      </c>
      <c r="R13" s="538"/>
      <c r="S13" s="393" t="s">
        <v>314</v>
      </c>
      <c r="T13" s="867" t="s">
        <v>216</v>
      </c>
      <c r="U13" s="538"/>
      <c r="V13" s="549"/>
      <c r="W13" s="886"/>
      <c r="X13" s="887"/>
      <c r="Y13" s="886"/>
      <c r="Z13" s="887"/>
      <c r="AA13" s="288"/>
      <c r="AB13" s="892"/>
      <c r="AC13" s="893"/>
      <c r="AD13" s="892"/>
      <c r="AE13" s="893"/>
      <c r="AF13" s="288"/>
      <c r="AG13" s="911"/>
      <c r="AH13" s="911"/>
      <c r="AI13" s="914"/>
      <c r="AJ13" s="915"/>
      <c r="AK13" s="285"/>
      <c r="AL13" s="785"/>
      <c r="AM13" s="785"/>
      <c r="AN13" s="920"/>
      <c r="AO13" s="921"/>
      <c r="AP13" s="286"/>
      <c r="AQ13" s="538"/>
      <c r="AR13" s="538"/>
      <c r="AS13" s="564"/>
      <c r="AT13" s="538"/>
      <c r="AU13" s="795"/>
      <c r="AV13" s="902"/>
      <c r="AW13" s="795"/>
      <c r="AX13" s="907"/>
      <c r="AY13" s="907"/>
      <c r="AZ13" s="978"/>
      <c r="BA13" s="981"/>
      <c r="BB13" s="884"/>
      <c r="BC13" s="927"/>
      <c r="BD13" s="927"/>
      <c r="BE13" s="927"/>
      <c r="BF13" s="927"/>
      <c r="BG13" s="927"/>
      <c r="BH13" s="927"/>
      <c r="BI13" s="951"/>
      <c r="BJ13" s="317"/>
      <c r="BK13" s="951"/>
      <c r="BL13" s="317"/>
      <c r="BM13" s="941"/>
      <c r="BN13" s="306"/>
      <c r="BO13" s="930"/>
      <c r="BP13" s="299"/>
      <c r="BQ13" s="930"/>
      <c r="BR13" s="299"/>
      <c r="BS13" s="930"/>
      <c r="BT13" s="299"/>
      <c r="BU13" s="933"/>
      <c r="BV13" s="302"/>
      <c r="BW13" s="933"/>
      <c r="BX13" s="302"/>
      <c r="BY13" s="933"/>
    </row>
    <row r="14" spans="3:78" s="33" customFormat="1" ht="78.75" customHeight="1" x14ac:dyDescent="0.25">
      <c r="C14" s="40"/>
      <c r="D14" s="40"/>
      <c r="F14" s="385"/>
      <c r="G14" s="541"/>
      <c r="H14" s="544"/>
      <c r="I14" s="872"/>
      <c r="J14" s="795"/>
      <c r="K14" s="795"/>
      <c r="L14" s="532"/>
      <c r="M14" s="875"/>
      <c r="N14" s="535"/>
      <c r="O14" s="538"/>
      <c r="P14" s="102" t="s">
        <v>228</v>
      </c>
      <c r="Q14" s="253" t="s">
        <v>272</v>
      </c>
      <c r="R14" s="538"/>
      <c r="S14" s="393"/>
      <c r="T14" s="867"/>
      <c r="U14" s="538"/>
      <c r="V14" s="549"/>
      <c r="W14" s="888"/>
      <c r="X14" s="889"/>
      <c r="Y14" s="888"/>
      <c r="Z14" s="889"/>
      <c r="AA14" s="288"/>
      <c r="AB14" s="894"/>
      <c r="AC14" s="895"/>
      <c r="AD14" s="894"/>
      <c r="AE14" s="895"/>
      <c r="AF14" s="288"/>
      <c r="AG14" s="911"/>
      <c r="AH14" s="911"/>
      <c r="AI14" s="916"/>
      <c r="AJ14" s="917"/>
      <c r="AK14" s="285"/>
      <c r="AL14" s="785"/>
      <c r="AM14" s="785"/>
      <c r="AN14" s="922"/>
      <c r="AO14" s="923"/>
      <c r="AP14" s="286"/>
      <c r="AQ14" s="538"/>
      <c r="AR14" s="538"/>
      <c r="AS14" s="564"/>
      <c r="AT14" s="538"/>
      <c r="AU14" s="795"/>
      <c r="AV14" s="902"/>
      <c r="AW14" s="795"/>
      <c r="AX14" s="907"/>
      <c r="AY14" s="907"/>
      <c r="AZ14" s="978"/>
      <c r="BA14" s="981"/>
      <c r="BB14" s="884"/>
      <c r="BC14" s="927"/>
      <c r="BD14" s="927"/>
      <c r="BE14" s="927"/>
      <c r="BF14" s="927"/>
      <c r="BG14" s="927"/>
      <c r="BH14" s="927"/>
      <c r="BI14" s="951"/>
      <c r="BJ14" s="317"/>
      <c r="BK14" s="951"/>
      <c r="BL14" s="317"/>
      <c r="BM14" s="941"/>
      <c r="BN14" s="306"/>
      <c r="BO14" s="930"/>
      <c r="BP14" s="299"/>
      <c r="BQ14" s="930"/>
      <c r="BR14" s="299"/>
      <c r="BS14" s="930"/>
      <c r="BT14" s="299"/>
      <c r="BU14" s="933"/>
      <c r="BV14" s="302"/>
      <c r="BW14" s="933"/>
      <c r="BX14" s="302"/>
      <c r="BY14" s="933"/>
    </row>
    <row r="15" spans="3:78" s="33" customFormat="1" ht="30.75" customHeight="1" x14ac:dyDescent="0.25">
      <c r="C15" s="40"/>
      <c r="D15" s="40"/>
      <c r="F15" s="385"/>
      <c r="G15" s="541"/>
      <c r="H15" s="544"/>
      <c r="I15" s="872"/>
      <c r="J15" s="795"/>
      <c r="K15" s="795"/>
      <c r="L15" s="532"/>
      <c r="M15" s="875"/>
      <c r="N15" s="535"/>
      <c r="O15" s="538"/>
      <c r="P15" s="102" t="s">
        <v>229</v>
      </c>
      <c r="Q15" s="253" t="s">
        <v>272</v>
      </c>
      <c r="R15" s="538"/>
      <c r="S15" s="393"/>
      <c r="T15" s="867"/>
      <c r="U15" s="538"/>
      <c r="V15" s="549"/>
      <c r="W15" s="791" t="s">
        <v>230</v>
      </c>
      <c r="X15" s="791"/>
      <c r="Y15" s="791" t="s">
        <v>231</v>
      </c>
      <c r="Z15" s="791"/>
      <c r="AA15" s="288"/>
      <c r="AB15" s="791" t="s">
        <v>230</v>
      </c>
      <c r="AC15" s="791"/>
      <c r="AD15" s="791" t="s">
        <v>231</v>
      </c>
      <c r="AE15" s="791"/>
      <c r="AF15" s="288"/>
      <c r="AG15" s="791" t="s">
        <v>230</v>
      </c>
      <c r="AH15" s="791"/>
      <c r="AI15" s="791" t="s">
        <v>231</v>
      </c>
      <c r="AJ15" s="791"/>
      <c r="AK15" s="105"/>
      <c r="AL15" s="855" t="s">
        <v>230</v>
      </c>
      <c r="AM15" s="855"/>
      <c r="AN15" s="855" t="s">
        <v>231</v>
      </c>
      <c r="AO15" s="855"/>
      <c r="AP15" s="105"/>
      <c r="AQ15" s="538"/>
      <c r="AR15" s="538"/>
      <c r="AS15" s="564"/>
      <c r="AT15" s="538"/>
      <c r="AU15" s="795"/>
      <c r="AV15" s="902"/>
      <c r="AW15" s="795"/>
      <c r="AX15" s="907"/>
      <c r="AY15" s="907"/>
      <c r="AZ15" s="978"/>
      <c r="BA15" s="981"/>
      <c r="BB15" s="884"/>
      <c r="BC15" s="927"/>
      <c r="BD15" s="927"/>
      <c r="BE15" s="927"/>
      <c r="BF15" s="927"/>
      <c r="BG15" s="927"/>
      <c r="BH15" s="927"/>
      <c r="BI15" s="951"/>
      <c r="BJ15" s="317"/>
      <c r="BK15" s="951"/>
      <c r="BL15" s="317"/>
      <c r="BM15" s="941"/>
      <c r="BN15" s="306"/>
      <c r="BO15" s="930"/>
      <c r="BP15" s="299"/>
      <c r="BQ15" s="930"/>
      <c r="BR15" s="299"/>
      <c r="BS15" s="930"/>
      <c r="BT15" s="299"/>
      <c r="BU15" s="933"/>
      <c r="BV15" s="302"/>
      <c r="BW15" s="933"/>
      <c r="BX15" s="302"/>
      <c r="BY15" s="933"/>
    </row>
    <row r="16" spans="3:78" s="33" customFormat="1" ht="144" customHeight="1" x14ac:dyDescent="0.25">
      <c r="C16" s="40"/>
      <c r="D16" s="40"/>
      <c r="F16" s="385"/>
      <c r="G16" s="541"/>
      <c r="H16" s="544"/>
      <c r="I16" s="872"/>
      <c r="J16" s="795"/>
      <c r="K16" s="795"/>
      <c r="L16" s="532"/>
      <c r="M16" s="875"/>
      <c r="N16" s="535"/>
      <c r="O16" s="538"/>
      <c r="P16" s="102" t="s">
        <v>232</v>
      </c>
      <c r="Q16" s="253" t="s">
        <v>272</v>
      </c>
      <c r="R16" s="538"/>
      <c r="S16" s="393" t="s">
        <v>307</v>
      </c>
      <c r="T16" s="394" t="s">
        <v>216</v>
      </c>
      <c r="U16" s="538"/>
      <c r="V16" s="549"/>
      <c r="W16" s="792" t="s">
        <v>484</v>
      </c>
      <c r="X16" s="793"/>
      <c r="Y16" s="792" t="s">
        <v>485</v>
      </c>
      <c r="Z16" s="793"/>
      <c r="AA16" s="288"/>
      <c r="AB16" s="792" t="s">
        <v>457</v>
      </c>
      <c r="AC16" s="793"/>
      <c r="AD16" s="792" t="s">
        <v>405</v>
      </c>
      <c r="AE16" s="793"/>
      <c r="AF16" s="288"/>
      <c r="AG16" s="783" t="s">
        <v>458</v>
      </c>
      <c r="AH16" s="784"/>
      <c r="AI16" s="783" t="s">
        <v>479</v>
      </c>
      <c r="AJ16" s="784"/>
      <c r="AK16" s="285"/>
      <c r="AL16" s="785"/>
      <c r="AM16" s="785"/>
      <c r="AN16" s="785"/>
      <c r="AO16" s="785"/>
      <c r="AP16" s="286"/>
      <c r="AQ16" s="538"/>
      <c r="AR16" s="538"/>
      <c r="AS16" s="564"/>
      <c r="AT16" s="538"/>
      <c r="AU16" s="795"/>
      <c r="AV16" s="902"/>
      <c r="AW16" s="795"/>
      <c r="AX16" s="907"/>
      <c r="AY16" s="907"/>
      <c r="AZ16" s="978"/>
      <c r="BA16" s="981"/>
      <c r="BB16" s="884"/>
      <c r="BC16" s="927"/>
      <c r="BD16" s="927"/>
      <c r="BE16" s="927"/>
      <c r="BF16" s="927"/>
      <c r="BG16" s="927"/>
      <c r="BH16" s="927"/>
      <c r="BI16" s="951"/>
      <c r="BJ16" s="317"/>
      <c r="BK16" s="951"/>
      <c r="BL16" s="317"/>
      <c r="BM16" s="941"/>
      <c r="BN16" s="306"/>
      <c r="BO16" s="930"/>
      <c r="BP16" s="299"/>
      <c r="BQ16" s="930"/>
      <c r="BR16" s="299"/>
      <c r="BS16" s="930"/>
      <c r="BT16" s="299"/>
      <c r="BU16" s="933"/>
      <c r="BV16" s="302"/>
      <c r="BW16" s="933"/>
      <c r="BX16" s="302"/>
      <c r="BY16" s="933"/>
    </row>
    <row r="17" spans="3:77" s="33" customFormat="1" x14ac:dyDescent="0.25">
      <c r="C17" s="40"/>
      <c r="D17" s="40"/>
      <c r="F17" s="385"/>
      <c r="G17" s="541"/>
      <c r="H17" s="544"/>
      <c r="I17" s="872"/>
      <c r="J17" s="795"/>
      <c r="K17" s="795"/>
      <c r="L17" s="532"/>
      <c r="M17" s="875"/>
      <c r="N17" s="535"/>
      <c r="O17" s="538"/>
      <c r="P17" s="102" t="s">
        <v>233</v>
      </c>
      <c r="Q17" s="253" t="s">
        <v>404</v>
      </c>
      <c r="R17" s="538"/>
      <c r="S17" s="393"/>
      <c r="T17" s="394"/>
      <c r="U17" s="538"/>
      <c r="V17" s="549"/>
      <c r="W17" s="570" t="s">
        <v>234</v>
      </c>
      <c r="X17" s="570"/>
      <c r="Y17" s="570" t="s">
        <v>235</v>
      </c>
      <c r="Z17" s="570"/>
      <c r="AA17" s="105"/>
      <c r="AB17" s="570" t="s">
        <v>234</v>
      </c>
      <c r="AC17" s="570"/>
      <c r="AD17" s="570" t="s">
        <v>235</v>
      </c>
      <c r="AE17" s="570"/>
      <c r="AF17" s="105"/>
      <c r="AG17" s="570" t="s">
        <v>234</v>
      </c>
      <c r="AH17" s="570"/>
      <c r="AI17" s="570" t="s">
        <v>235</v>
      </c>
      <c r="AJ17" s="570"/>
      <c r="AK17" s="105"/>
      <c r="AL17" s="862" t="s">
        <v>234</v>
      </c>
      <c r="AM17" s="862"/>
      <c r="AN17" s="862" t="s">
        <v>235</v>
      </c>
      <c r="AO17" s="862"/>
      <c r="AP17" s="105"/>
      <c r="AQ17" s="538"/>
      <c r="AR17" s="538"/>
      <c r="AS17" s="564"/>
      <c r="AT17" s="538"/>
      <c r="AU17" s="795"/>
      <c r="AV17" s="902"/>
      <c r="AW17" s="795"/>
      <c r="AX17" s="907"/>
      <c r="AY17" s="907"/>
      <c r="AZ17" s="978"/>
      <c r="BA17" s="981"/>
      <c r="BB17" s="884"/>
      <c r="BC17" s="927"/>
      <c r="BD17" s="927"/>
      <c r="BE17" s="927"/>
      <c r="BF17" s="927"/>
      <c r="BG17" s="927"/>
      <c r="BH17" s="927"/>
      <c r="BI17" s="951"/>
      <c r="BJ17" s="317"/>
      <c r="BK17" s="951"/>
      <c r="BL17" s="317"/>
      <c r="BM17" s="941"/>
      <c r="BN17" s="306"/>
      <c r="BO17" s="930"/>
      <c r="BP17" s="299"/>
      <c r="BQ17" s="930"/>
      <c r="BR17" s="299"/>
      <c r="BS17" s="930"/>
      <c r="BT17" s="299"/>
      <c r="BU17" s="933"/>
      <c r="BV17" s="302"/>
      <c r="BW17" s="933"/>
      <c r="BX17" s="302"/>
      <c r="BY17" s="933"/>
    </row>
    <row r="18" spans="3:77" s="33" customFormat="1" ht="28.5" x14ac:dyDescent="0.25">
      <c r="C18" s="40"/>
      <c r="D18" s="40"/>
      <c r="F18" s="385"/>
      <c r="G18" s="541"/>
      <c r="H18" s="544"/>
      <c r="I18" s="872"/>
      <c r="J18" s="795"/>
      <c r="K18" s="795"/>
      <c r="L18" s="532"/>
      <c r="M18" s="875"/>
      <c r="N18" s="535"/>
      <c r="O18" s="538"/>
      <c r="P18" s="102" t="s">
        <v>236</v>
      </c>
      <c r="Q18" s="253" t="s">
        <v>272</v>
      </c>
      <c r="R18" s="538"/>
      <c r="S18" s="393" t="s">
        <v>312</v>
      </c>
      <c r="T18" s="394" t="s">
        <v>216</v>
      </c>
      <c r="U18" s="538"/>
      <c r="V18" s="549"/>
      <c r="W18" s="521" t="s">
        <v>356</v>
      </c>
      <c r="X18" s="521"/>
      <c r="Y18" s="521" t="s">
        <v>370</v>
      </c>
      <c r="Z18" s="521"/>
      <c r="AA18" s="105"/>
      <c r="AB18" s="521" t="s">
        <v>357</v>
      </c>
      <c r="AC18" s="521"/>
      <c r="AD18" s="521" t="s">
        <v>370</v>
      </c>
      <c r="AE18" s="521"/>
      <c r="AF18" s="105"/>
      <c r="AG18" s="521" t="s">
        <v>356</v>
      </c>
      <c r="AH18" s="521"/>
      <c r="AI18" s="521" t="s">
        <v>370</v>
      </c>
      <c r="AJ18" s="521"/>
      <c r="AK18" s="105"/>
      <c r="AL18" s="521" t="s">
        <v>357</v>
      </c>
      <c r="AM18" s="521"/>
      <c r="AN18" s="521" t="s">
        <v>370</v>
      </c>
      <c r="AO18" s="521"/>
      <c r="AP18" s="105"/>
      <c r="AQ18" s="538"/>
      <c r="AR18" s="538"/>
      <c r="AS18" s="564"/>
      <c r="AT18" s="538"/>
      <c r="AU18" s="795"/>
      <c r="AV18" s="902"/>
      <c r="AW18" s="795"/>
      <c r="AX18" s="907"/>
      <c r="AY18" s="907"/>
      <c r="AZ18" s="978"/>
      <c r="BA18" s="981"/>
      <c r="BB18" s="884"/>
      <c r="BC18" s="927"/>
      <c r="BD18" s="927"/>
      <c r="BE18" s="927"/>
      <c r="BF18" s="927"/>
      <c r="BG18" s="927"/>
      <c r="BH18" s="927"/>
      <c r="BI18" s="951"/>
      <c r="BJ18" s="317"/>
      <c r="BK18" s="951"/>
      <c r="BL18" s="317"/>
      <c r="BM18" s="941"/>
      <c r="BN18" s="306"/>
      <c r="BO18" s="930"/>
      <c r="BP18" s="299"/>
      <c r="BQ18" s="930"/>
      <c r="BR18" s="299"/>
      <c r="BS18" s="930"/>
      <c r="BT18" s="299"/>
      <c r="BU18" s="933"/>
      <c r="BV18" s="302"/>
      <c r="BW18" s="933"/>
      <c r="BX18" s="302"/>
      <c r="BY18" s="933"/>
    </row>
    <row r="19" spans="3:77" s="33" customFormat="1" ht="167.25" customHeight="1" x14ac:dyDescent="0.25">
      <c r="C19" s="40"/>
      <c r="D19" s="40"/>
      <c r="F19" s="385"/>
      <c r="G19" s="541"/>
      <c r="H19" s="544"/>
      <c r="I19" s="872"/>
      <c r="J19" s="795"/>
      <c r="K19" s="795"/>
      <c r="L19" s="532"/>
      <c r="M19" s="875"/>
      <c r="N19" s="535"/>
      <c r="O19" s="538"/>
      <c r="P19" s="102" t="s">
        <v>237</v>
      </c>
      <c r="Q19" s="253" t="s">
        <v>272</v>
      </c>
      <c r="R19" s="538"/>
      <c r="S19" s="393"/>
      <c r="T19" s="394"/>
      <c r="U19" s="538"/>
      <c r="V19" s="549"/>
      <c r="W19" s="558" t="s">
        <v>238</v>
      </c>
      <c r="X19" s="558"/>
      <c r="Y19" s="558"/>
      <c r="Z19" s="108">
        <f>+SUM(AA20:AA26)</f>
        <v>70</v>
      </c>
      <c r="AA19" s="109"/>
      <c r="AB19" s="558" t="s">
        <v>238</v>
      </c>
      <c r="AC19" s="558"/>
      <c r="AD19" s="558"/>
      <c r="AE19" s="108">
        <f>+SUM(AF20:AF26)</f>
        <v>85</v>
      </c>
      <c r="AF19" s="109"/>
      <c r="AG19" s="558" t="s">
        <v>238</v>
      </c>
      <c r="AH19" s="558"/>
      <c r="AI19" s="558"/>
      <c r="AJ19" s="108">
        <f>+SUM(AK20:AK26)</f>
        <v>85</v>
      </c>
      <c r="AK19" s="109"/>
      <c r="AL19" s="558" t="s">
        <v>238</v>
      </c>
      <c r="AM19" s="558"/>
      <c r="AN19" s="558"/>
      <c r="AO19" s="108"/>
      <c r="AP19" s="109"/>
      <c r="AQ19" s="538"/>
      <c r="AR19" s="538"/>
      <c r="AS19" s="564"/>
      <c r="AT19" s="538"/>
      <c r="AU19" s="795"/>
      <c r="AV19" s="902"/>
      <c r="AW19" s="795"/>
      <c r="AX19" s="907"/>
      <c r="AY19" s="907"/>
      <c r="AZ19" s="978"/>
      <c r="BA19" s="981"/>
      <c r="BB19" s="884"/>
      <c r="BC19" s="927"/>
      <c r="BD19" s="927"/>
      <c r="BE19" s="927"/>
      <c r="BF19" s="927"/>
      <c r="BG19" s="927"/>
      <c r="BH19" s="927"/>
      <c r="BI19" s="951"/>
      <c r="BJ19" s="317"/>
      <c r="BK19" s="951"/>
      <c r="BL19" s="317"/>
      <c r="BM19" s="941"/>
      <c r="BN19" s="306"/>
      <c r="BO19" s="930"/>
      <c r="BP19" s="299"/>
      <c r="BQ19" s="930"/>
      <c r="BR19" s="299"/>
      <c r="BS19" s="930"/>
      <c r="BT19" s="299"/>
      <c r="BU19" s="933"/>
      <c r="BV19" s="302"/>
      <c r="BW19" s="933"/>
      <c r="BX19" s="302"/>
      <c r="BY19" s="933"/>
    </row>
    <row r="20" spans="3:77" s="33" customFormat="1" x14ac:dyDescent="0.25">
      <c r="C20" s="40"/>
      <c r="D20" s="40"/>
      <c r="F20" s="385"/>
      <c r="G20" s="541"/>
      <c r="H20" s="544"/>
      <c r="I20" s="872"/>
      <c r="J20" s="795"/>
      <c r="K20" s="795"/>
      <c r="L20" s="532"/>
      <c r="M20" s="875"/>
      <c r="N20" s="535"/>
      <c r="O20" s="538"/>
      <c r="P20" s="102" t="s">
        <v>239</v>
      </c>
      <c r="Q20" s="253" t="s">
        <v>272</v>
      </c>
      <c r="R20" s="538"/>
      <c r="S20" s="393" t="s">
        <v>313</v>
      </c>
      <c r="T20" s="394" t="s">
        <v>216</v>
      </c>
      <c r="U20" s="538"/>
      <c r="V20" s="549"/>
      <c r="W20" s="520" t="s">
        <v>240</v>
      </c>
      <c r="X20" s="520"/>
      <c r="Y20" s="520"/>
      <c r="Z20" s="255" t="s">
        <v>404</v>
      </c>
      <c r="AA20" s="109">
        <f>+IF(Z20="Si",15,0)</f>
        <v>0</v>
      </c>
      <c r="AB20" s="520" t="s">
        <v>240</v>
      </c>
      <c r="AC20" s="520"/>
      <c r="AD20" s="520"/>
      <c r="AE20" s="255" t="s">
        <v>272</v>
      </c>
      <c r="AF20" s="109">
        <f>+IF(AE20="Si",15,0)</f>
        <v>15</v>
      </c>
      <c r="AG20" s="520" t="s">
        <v>240</v>
      </c>
      <c r="AH20" s="520"/>
      <c r="AI20" s="520"/>
      <c r="AJ20" s="103" t="s">
        <v>272</v>
      </c>
      <c r="AK20" s="109">
        <f>+IF(AJ20="Si",15,0)</f>
        <v>15</v>
      </c>
      <c r="AL20" s="520" t="s">
        <v>240</v>
      </c>
      <c r="AM20" s="520"/>
      <c r="AN20" s="520"/>
      <c r="AO20" s="103" t="s">
        <v>216</v>
      </c>
      <c r="AP20" s="109">
        <f>+IF(AO20="Si",15,0)</f>
        <v>0</v>
      </c>
      <c r="AQ20" s="538"/>
      <c r="AR20" s="538"/>
      <c r="AS20" s="564"/>
      <c r="AT20" s="538"/>
      <c r="AU20" s="795"/>
      <c r="AV20" s="902"/>
      <c r="AW20" s="795"/>
      <c r="AX20" s="907"/>
      <c r="AY20" s="907"/>
      <c r="AZ20" s="978"/>
      <c r="BA20" s="981"/>
      <c r="BB20" s="884"/>
      <c r="BC20" s="927"/>
      <c r="BD20" s="927"/>
      <c r="BE20" s="927"/>
      <c r="BF20" s="927"/>
      <c r="BG20" s="927"/>
      <c r="BH20" s="927"/>
      <c r="BI20" s="951"/>
      <c r="BJ20" s="317"/>
      <c r="BK20" s="951"/>
      <c r="BL20" s="317"/>
      <c r="BM20" s="941"/>
      <c r="BN20" s="306"/>
      <c r="BO20" s="930"/>
      <c r="BP20" s="299"/>
      <c r="BQ20" s="930"/>
      <c r="BR20" s="299"/>
      <c r="BS20" s="930"/>
      <c r="BT20" s="299"/>
      <c r="BU20" s="933"/>
      <c r="BV20" s="302"/>
      <c r="BW20" s="933"/>
      <c r="BX20" s="302"/>
      <c r="BY20" s="933"/>
    </row>
    <row r="21" spans="3:77" s="33" customFormat="1" x14ac:dyDescent="0.25">
      <c r="F21" s="385"/>
      <c r="G21" s="541"/>
      <c r="H21" s="544"/>
      <c r="I21" s="872"/>
      <c r="J21" s="795"/>
      <c r="K21" s="795"/>
      <c r="L21" s="532"/>
      <c r="M21" s="875"/>
      <c r="N21" s="535"/>
      <c r="O21" s="538"/>
      <c r="P21" s="102" t="s">
        <v>241</v>
      </c>
      <c r="Q21" s="253" t="s">
        <v>272</v>
      </c>
      <c r="R21" s="538"/>
      <c r="S21" s="393"/>
      <c r="T21" s="394"/>
      <c r="U21" s="538"/>
      <c r="V21" s="549"/>
      <c r="W21" s="520" t="s">
        <v>242</v>
      </c>
      <c r="X21" s="520"/>
      <c r="Y21" s="520"/>
      <c r="Z21" s="255" t="s">
        <v>272</v>
      </c>
      <c r="AA21" s="109">
        <f>+IF(Z21="Si",5,0)</f>
        <v>5</v>
      </c>
      <c r="AB21" s="520" t="s">
        <v>242</v>
      </c>
      <c r="AC21" s="520"/>
      <c r="AD21" s="520"/>
      <c r="AE21" s="255" t="s">
        <v>272</v>
      </c>
      <c r="AF21" s="109">
        <f>+IF(AE21="Si",5,0)</f>
        <v>5</v>
      </c>
      <c r="AG21" s="520" t="s">
        <v>242</v>
      </c>
      <c r="AH21" s="520"/>
      <c r="AI21" s="520"/>
      <c r="AJ21" s="103" t="s">
        <v>272</v>
      </c>
      <c r="AK21" s="109">
        <f>+IF(AJ21="Si",5,0)</f>
        <v>5</v>
      </c>
      <c r="AL21" s="520" t="s">
        <v>242</v>
      </c>
      <c r="AM21" s="520"/>
      <c r="AN21" s="520"/>
      <c r="AO21" s="103" t="s">
        <v>216</v>
      </c>
      <c r="AP21" s="109">
        <f>+IF(AO21="Si",5,0)</f>
        <v>0</v>
      </c>
      <c r="AQ21" s="538"/>
      <c r="AR21" s="538"/>
      <c r="AS21" s="564"/>
      <c r="AT21" s="538"/>
      <c r="AU21" s="795"/>
      <c r="AV21" s="902"/>
      <c r="AW21" s="795"/>
      <c r="AX21" s="907"/>
      <c r="AY21" s="907"/>
      <c r="AZ21" s="978"/>
      <c r="BA21" s="981"/>
      <c r="BB21" s="884"/>
      <c r="BC21" s="927"/>
      <c r="BD21" s="927"/>
      <c r="BE21" s="927"/>
      <c r="BF21" s="927"/>
      <c r="BG21" s="927"/>
      <c r="BH21" s="927"/>
      <c r="BI21" s="951"/>
      <c r="BJ21" s="317"/>
      <c r="BK21" s="951"/>
      <c r="BL21" s="317"/>
      <c r="BM21" s="941"/>
      <c r="BN21" s="306"/>
      <c r="BO21" s="930"/>
      <c r="BP21" s="299"/>
      <c r="BQ21" s="930"/>
      <c r="BR21" s="299"/>
      <c r="BS21" s="930"/>
      <c r="BT21" s="299"/>
      <c r="BU21" s="933"/>
      <c r="BV21" s="302"/>
      <c r="BW21" s="933"/>
      <c r="BX21" s="302"/>
      <c r="BY21" s="933"/>
    </row>
    <row r="22" spans="3:77" s="33" customFormat="1" x14ac:dyDescent="0.25">
      <c r="F22" s="385"/>
      <c r="G22" s="541"/>
      <c r="H22" s="544"/>
      <c r="I22" s="872"/>
      <c r="J22" s="795"/>
      <c r="K22" s="795"/>
      <c r="L22" s="532"/>
      <c r="M22" s="875"/>
      <c r="N22" s="535"/>
      <c r="O22" s="538"/>
      <c r="P22" s="102" t="s">
        <v>243</v>
      </c>
      <c r="Q22" s="253" t="s">
        <v>272</v>
      </c>
      <c r="R22" s="538"/>
      <c r="S22" s="393" t="s">
        <v>311</v>
      </c>
      <c r="T22" s="394" t="s">
        <v>216</v>
      </c>
      <c r="U22" s="538"/>
      <c r="V22" s="549"/>
      <c r="W22" s="520" t="s">
        <v>244</v>
      </c>
      <c r="X22" s="520"/>
      <c r="Y22" s="520"/>
      <c r="Z22" s="255" t="s">
        <v>404</v>
      </c>
      <c r="AA22" s="109">
        <f>+IF(Z22="Si",15,0)</f>
        <v>0</v>
      </c>
      <c r="AB22" s="520" t="s">
        <v>244</v>
      </c>
      <c r="AC22" s="520"/>
      <c r="AD22" s="520"/>
      <c r="AE22" s="255" t="s">
        <v>404</v>
      </c>
      <c r="AF22" s="109">
        <f>+IF(AE22="Si",15,0)</f>
        <v>0</v>
      </c>
      <c r="AG22" s="520" t="s">
        <v>244</v>
      </c>
      <c r="AH22" s="520"/>
      <c r="AI22" s="520"/>
      <c r="AJ22" s="103" t="s">
        <v>306</v>
      </c>
      <c r="AK22" s="109">
        <f>+IF(AJ22="Si",15,0)</f>
        <v>0</v>
      </c>
      <c r="AL22" s="520" t="s">
        <v>244</v>
      </c>
      <c r="AM22" s="520"/>
      <c r="AN22" s="520"/>
      <c r="AO22" s="103" t="s">
        <v>216</v>
      </c>
      <c r="AP22" s="109">
        <f>+IF(AO22="Si",15,0)</f>
        <v>0</v>
      </c>
      <c r="AQ22" s="538"/>
      <c r="AR22" s="538"/>
      <c r="AS22" s="564"/>
      <c r="AT22" s="538"/>
      <c r="AU22" s="795"/>
      <c r="AV22" s="902"/>
      <c r="AW22" s="795"/>
      <c r="AX22" s="907"/>
      <c r="AY22" s="907"/>
      <c r="AZ22" s="978"/>
      <c r="BA22" s="981"/>
      <c r="BB22" s="884"/>
      <c r="BC22" s="927"/>
      <c r="BD22" s="927"/>
      <c r="BE22" s="927"/>
      <c r="BF22" s="927"/>
      <c r="BG22" s="927"/>
      <c r="BH22" s="927"/>
      <c r="BI22" s="951"/>
      <c r="BJ22" s="317"/>
      <c r="BK22" s="951"/>
      <c r="BL22" s="317"/>
      <c r="BM22" s="941"/>
      <c r="BN22" s="306"/>
      <c r="BO22" s="930"/>
      <c r="BP22" s="299"/>
      <c r="BQ22" s="930"/>
      <c r="BR22" s="299"/>
      <c r="BS22" s="930"/>
      <c r="BT22" s="299"/>
      <c r="BU22" s="933"/>
      <c r="BV22" s="302"/>
      <c r="BW22" s="933"/>
      <c r="BX22" s="302"/>
      <c r="BY22" s="933"/>
    </row>
    <row r="23" spans="3:77" s="33" customFormat="1" x14ac:dyDescent="0.25">
      <c r="F23" s="385"/>
      <c r="G23" s="541"/>
      <c r="H23" s="544"/>
      <c r="I23" s="872"/>
      <c r="J23" s="795"/>
      <c r="K23" s="795"/>
      <c r="L23" s="532"/>
      <c r="M23" s="875"/>
      <c r="N23" s="535"/>
      <c r="O23" s="538"/>
      <c r="P23" s="102" t="s">
        <v>245</v>
      </c>
      <c r="Q23" s="253" t="s">
        <v>272</v>
      </c>
      <c r="R23" s="538"/>
      <c r="S23" s="393"/>
      <c r="T23" s="394"/>
      <c r="U23" s="538"/>
      <c r="V23" s="549"/>
      <c r="W23" s="520" t="s">
        <v>246</v>
      </c>
      <c r="X23" s="520"/>
      <c r="Y23" s="520"/>
      <c r="Z23" s="255" t="s">
        <v>272</v>
      </c>
      <c r="AA23" s="109">
        <f>+IF(Z23="Si",10,0)</f>
        <v>10</v>
      </c>
      <c r="AB23" s="520" t="s">
        <v>246</v>
      </c>
      <c r="AC23" s="520"/>
      <c r="AD23" s="520"/>
      <c r="AE23" s="255" t="s">
        <v>272</v>
      </c>
      <c r="AF23" s="109">
        <f>+IF(AE23="Si",10,0)</f>
        <v>10</v>
      </c>
      <c r="AG23" s="520" t="s">
        <v>246</v>
      </c>
      <c r="AH23" s="520"/>
      <c r="AI23" s="520"/>
      <c r="AJ23" s="103" t="s">
        <v>272</v>
      </c>
      <c r="AK23" s="109">
        <f>+IF(AJ23="Si",10,0)</f>
        <v>10</v>
      </c>
      <c r="AL23" s="520" t="s">
        <v>246</v>
      </c>
      <c r="AM23" s="520"/>
      <c r="AN23" s="520"/>
      <c r="AO23" s="103" t="s">
        <v>216</v>
      </c>
      <c r="AP23" s="109">
        <f>+IF(AO23="Si",10,0)</f>
        <v>0</v>
      </c>
      <c r="AQ23" s="538"/>
      <c r="AR23" s="538"/>
      <c r="AS23" s="564"/>
      <c r="AT23" s="538"/>
      <c r="AU23" s="795"/>
      <c r="AV23" s="902"/>
      <c r="AW23" s="795"/>
      <c r="AX23" s="907"/>
      <c r="AY23" s="907"/>
      <c r="AZ23" s="978"/>
      <c r="BA23" s="981"/>
      <c r="BB23" s="884"/>
      <c r="BC23" s="927"/>
      <c r="BD23" s="927"/>
      <c r="BE23" s="927"/>
      <c r="BF23" s="927"/>
      <c r="BG23" s="927"/>
      <c r="BH23" s="927"/>
      <c r="BI23" s="951"/>
      <c r="BJ23" s="317"/>
      <c r="BK23" s="951"/>
      <c r="BL23" s="317"/>
      <c r="BM23" s="941"/>
      <c r="BN23" s="306"/>
      <c r="BO23" s="930"/>
      <c r="BP23" s="299"/>
      <c r="BQ23" s="930"/>
      <c r="BR23" s="299"/>
      <c r="BS23" s="930"/>
      <c r="BT23" s="299"/>
      <c r="BU23" s="933"/>
      <c r="BV23" s="302"/>
      <c r="BW23" s="933"/>
      <c r="BX23" s="302"/>
      <c r="BY23" s="933"/>
    </row>
    <row r="24" spans="3:77" s="33" customFormat="1" x14ac:dyDescent="0.25">
      <c r="F24" s="385"/>
      <c r="G24" s="541"/>
      <c r="H24" s="544"/>
      <c r="I24" s="872"/>
      <c r="J24" s="795"/>
      <c r="K24" s="795"/>
      <c r="L24" s="532"/>
      <c r="M24" s="875"/>
      <c r="N24" s="535"/>
      <c r="O24" s="538"/>
      <c r="P24" s="102" t="s">
        <v>247</v>
      </c>
      <c r="Q24" s="253" t="s">
        <v>272</v>
      </c>
      <c r="R24" s="538"/>
      <c r="S24" s="868"/>
      <c r="T24" s="868"/>
      <c r="U24" s="538"/>
      <c r="V24" s="549"/>
      <c r="W24" s="520" t="s">
        <v>248</v>
      </c>
      <c r="X24" s="520"/>
      <c r="Y24" s="520"/>
      <c r="Z24" s="255" t="s">
        <v>272</v>
      </c>
      <c r="AA24" s="109">
        <f>+IF(Z24="Si",15,0)</f>
        <v>15</v>
      </c>
      <c r="AB24" s="520" t="s">
        <v>248</v>
      </c>
      <c r="AC24" s="520"/>
      <c r="AD24" s="520"/>
      <c r="AE24" s="255" t="s">
        <v>272</v>
      </c>
      <c r="AF24" s="109">
        <f>+IF(AE24="Si",15,0)</f>
        <v>15</v>
      </c>
      <c r="AG24" s="520" t="s">
        <v>248</v>
      </c>
      <c r="AH24" s="520"/>
      <c r="AI24" s="520"/>
      <c r="AJ24" s="103" t="s">
        <v>272</v>
      </c>
      <c r="AK24" s="109">
        <f>+IF(AJ24="Si",15,0)</f>
        <v>15</v>
      </c>
      <c r="AL24" s="520" t="s">
        <v>248</v>
      </c>
      <c r="AM24" s="520"/>
      <c r="AN24" s="520"/>
      <c r="AO24" s="103" t="s">
        <v>216</v>
      </c>
      <c r="AP24" s="109">
        <f>+IF(AO24="Si",15,0)</f>
        <v>0</v>
      </c>
      <c r="AQ24" s="538"/>
      <c r="AR24" s="538"/>
      <c r="AS24" s="564"/>
      <c r="AT24" s="538"/>
      <c r="AU24" s="795"/>
      <c r="AV24" s="902"/>
      <c r="AW24" s="795"/>
      <c r="AX24" s="907"/>
      <c r="AY24" s="907"/>
      <c r="AZ24" s="978"/>
      <c r="BA24" s="981"/>
      <c r="BB24" s="884"/>
      <c r="BC24" s="927"/>
      <c r="BD24" s="927"/>
      <c r="BE24" s="927"/>
      <c r="BF24" s="927"/>
      <c r="BG24" s="927"/>
      <c r="BH24" s="927"/>
      <c r="BI24" s="951"/>
      <c r="BJ24" s="317"/>
      <c r="BK24" s="951"/>
      <c r="BL24" s="317"/>
      <c r="BM24" s="941"/>
      <c r="BN24" s="306"/>
      <c r="BO24" s="930"/>
      <c r="BP24" s="299"/>
      <c r="BQ24" s="930"/>
      <c r="BR24" s="299"/>
      <c r="BS24" s="930"/>
      <c r="BT24" s="299"/>
      <c r="BU24" s="933"/>
      <c r="BV24" s="302"/>
      <c r="BW24" s="933"/>
      <c r="BX24" s="302"/>
      <c r="BY24" s="933"/>
    </row>
    <row r="25" spans="3:77" s="33" customFormat="1" x14ac:dyDescent="0.25">
      <c r="F25" s="385"/>
      <c r="G25" s="541"/>
      <c r="H25" s="544"/>
      <c r="I25" s="872"/>
      <c r="J25" s="795"/>
      <c r="K25" s="795"/>
      <c r="L25" s="532"/>
      <c r="M25" s="875"/>
      <c r="N25" s="535"/>
      <c r="O25" s="538"/>
      <c r="P25" s="102" t="s">
        <v>249</v>
      </c>
      <c r="Q25" s="253" t="s">
        <v>272</v>
      </c>
      <c r="R25" s="538"/>
      <c r="S25" s="868"/>
      <c r="T25" s="868"/>
      <c r="U25" s="538"/>
      <c r="V25" s="549"/>
      <c r="W25" s="520" t="s">
        <v>250</v>
      </c>
      <c r="X25" s="520"/>
      <c r="Y25" s="520"/>
      <c r="Z25" s="255" t="s">
        <v>272</v>
      </c>
      <c r="AA25" s="109">
        <f>+IF(Z25="Si",10,0)</f>
        <v>10</v>
      </c>
      <c r="AB25" s="520" t="s">
        <v>250</v>
      </c>
      <c r="AC25" s="520"/>
      <c r="AD25" s="520"/>
      <c r="AE25" s="255" t="s">
        <v>272</v>
      </c>
      <c r="AF25" s="109">
        <f>+IF(AE25="Si",10,0)</f>
        <v>10</v>
      </c>
      <c r="AG25" s="520" t="s">
        <v>250</v>
      </c>
      <c r="AH25" s="520"/>
      <c r="AI25" s="520"/>
      <c r="AJ25" s="103" t="s">
        <v>272</v>
      </c>
      <c r="AK25" s="109">
        <f>+IF(AJ25="Si",10,0)</f>
        <v>10</v>
      </c>
      <c r="AL25" s="520" t="s">
        <v>250</v>
      </c>
      <c r="AM25" s="520"/>
      <c r="AN25" s="520"/>
      <c r="AO25" s="103" t="s">
        <v>216</v>
      </c>
      <c r="AP25" s="109">
        <f>+IF(AO25="Si",10,0)</f>
        <v>0</v>
      </c>
      <c r="AQ25" s="538"/>
      <c r="AR25" s="538"/>
      <c r="AS25" s="564"/>
      <c r="AT25" s="538"/>
      <c r="AU25" s="795"/>
      <c r="AV25" s="902"/>
      <c r="AW25" s="795"/>
      <c r="AX25" s="907"/>
      <c r="AY25" s="907"/>
      <c r="AZ25" s="978"/>
      <c r="BA25" s="981"/>
      <c r="BB25" s="884"/>
      <c r="BC25" s="927"/>
      <c r="BD25" s="927"/>
      <c r="BE25" s="927"/>
      <c r="BF25" s="927"/>
      <c r="BG25" s="927"/>
      <c r="BH25" s="927"/>
      <c r="BI25" s="951"/>
      <c r="BJ25" s="317"/>
      <c r="BK25" s="951"/>
      <c r="BL25" s="317"/>
      <c r="BM25" s="941"/>
      <c r="BN25" s="306"/>
      <c r="BO25" s="930"/>
      <c r="BP25" s="299"/>
      <c r="BQ25" s="930"/>
      <c r="BR25" s="299"/>
      <c r="BS25" s="930"/>
      <c r="BT25" s="299"/>
      <c r="BU25" s="933"/>
      <c r="BV25" s="302"/>
      <c r="BW25" s="933"/>
      <c r="BX25" s="302"/>
      <c r="BY25" s="933"/>
    </row>
    <row r="26" spans="3:77" s="33" customFormat="1" ht="208.5" customHeight="1" thickBot="1" x14ac:dyDescent="0.3">
      <c r="F26" s="385"/>
      <c r="G26" s="542"/>
      <c r="H26" s="545"/>
      <c r="I26" s="873"/>
      <c r="J26" s="795"/>
      <c r="K26" s="795"/>
      <c r="L26" s="533"/>
      <c r="M26" s="876"/>
      <c r="N26" s="536"/>
      <c r="O26" s="539"/>
      <c r="P26" s="110" t="s">
        <v>251</v>
      </c>
      <c r="Q26" s="254" t="s">
        <v>272</v>
      </c>
      <c r="R26" s="539"/>
      <c r="S26" s="869"/>
      <c r="T26" s="869"/>
      <c r="U26" s="539"/>
      <c r="V26" s="550"/>
      <c r="W26" s="522" t="s">
        <v>252</v>
      </c>
      <c r="X26" s="522"/>
      <c r="Y26" s="522"/>
      <c r="Z26" s="256" t="s">
        <v>272</v>
      </c>
      <c r="AA26" s="112">
        <f>+IF(Z26="Si",30,0)</f>
        <v>30</v>
      </c>
      <c r="AB26" s="522" t="s">
        <v>252</v>
      </c>
      <c r="AC26" s="522"/>
      <c r="AD26" s="522"/>
      <c r="AE26" s="256" t="s">
        <v>272</v>
      </c>
      <c r="AF26" s="112">
        <f>+IF(AE26="Si",30,0)</f>
        <v>30</v>
      </c>
      <c r="AG26" s="522" t="s">
        <v>252</v>
      </c>
      <c r="AH26" s="522"/>
      <c r="AI26" s="522"/>
      <c r="AJ26" s="111" t="s">
        <v>272</v>
      </c>
      <c r="AK26" s="112">
        <f>+IF(AJ26="Si",30,0)</f>
        <v>30</v>
      </c>
      <c r="AL26" s="522" t="s">
        <v>252</v>
      </c>
      <c r="AM26" s="522"/>
      <c r="AN26" s="522"/>
      <c r="AO26" s="103" t="s">
        <v>216</v>
      </c>
      <c r="AP26" s="112">
        <f>+IF(AO26="Si",30,0)</f>
        <v>0</v>
      </c>
      <c r="AQ26" s="539"/>
      <c r="AR26" s="539"/>
      <c r="AS26" s="565"/>
      <c r="AT26" s="539"/>
      <c r="AU26" s="905"/>
      <c r="AV26" s="903"/>
      <c r="AW26" s="905"/>
      <c r="AX26" s="908"/>
      <c r="AY26" s="908"/>
      <c r="AZ26" s="979"/>
      <c r="BA26" s="982"/>
      <c r="BB26" s="885"/>
      <c r="BC26" s="928"/>
      <c r="BD26" s="928"/>
      <c r="BE26" s="928"/>
      <c r="BF26" s="928"/>
      <c r="BG26" s="928"/>
      <c r="BH26" s="928"/>
      <c r="BI26" s="952"/>
      <c r="BJ26" s="318"/>
      <c r="BK26" s="952"/>
      <c r="BL26" s="318"/>
      <c r="BM26" s="942"/>
      <c r="BN26" s="307"/>
      <c r="BO26" s="931"/>
      <c r="BP26" s="300"/>
      <c r="BQ26" s="931"/>
      <c r="BR26" s="300"/>
      <c r="BS26" s="931"/>
      <c r="BT26" s="299"/>
      <c r="BU26" s="934"/>
      <c r="BV26" s="303"/>
      <c r="BW26" s="934"/>
      <c r="BX26" s="303"/>
      <c r="BY26" s="934"/>
    </row>
    <row r="27" spans="3:77" s="33" customFormat="1" ht="15" customHeight="1" x14ac:dyDescent="0.25">
      <c r="G27" s="430" t="str">
        <f>+'Identificación de Riesgos'!$B$6</f>
        <v>Gestión de Proyectos</v>
      </c>
      <c r="H27" s="433" t="str">
        <f>+'Identificación de Riesgos'!$C$6</f>
        <v>Apoyar a las entidades territoriales y promotores en la gestión, seguimiento o supervisión a los proyectos de desarrollo urbano y territorial; agua potable y saneamiento básico y vivienda apoyados por la entidad, para contribuir al desarrollo de ciudades compactas y ambientalmente sostenibles</v>
      </c>
      <c r="I27" s="436" t="str">
        <f>+'Identificación de Riesgos'!G7</f>
        <v>Seguimiento o supervisión inadecuado o insuficiente a proyectos y/o  a las obligaciones  de los  convenios o contratos relacionados con el proceso.</v>
      </c>
      <c r="J27" s="436" t="str">
        <f>+'Identificación de Riesgos'!H7</f>
        <v xml:space="preserve">Por no haber definido un supervisor 
competente del convenio o contrato.
</v>
      </c>
      <c r="K27" s="436" t="str">
        <f>+'Identificación de Riesgos'!J7</f>
        <v xml:space="preserve">Fracaso en Proyectos.
Proyectos desfasados en Tiempo, Alcance y Costos.
Proyectos con mala Calidad e incumplimientos. </v>
      </c>
      <c r="L27" s="406" t="s">
        <v>108</v>
      </c>
      <c r="M27" s="406" t="s">
        <v>270</v>
      </c>
      <c r="N27" s="409" t="s">
        <v>281</v>
      </c>
      <c r="O27" s="399" t="str">
        <f>+F663</f>
        <v>Rara vez</v>
      </c>
      <c r="P27" s="57" t="s">
        <v>217</v>
      </c>
      <c r="Q27" s="252" t="s">
        <v>272</v>
      </c>
      <c r="R27" s="399" t="str">
        <f>+F674</f>
        <v>Catastrófico</v>
      </c>
      <c r="S27" s="168" t="s">
        <v>308</v>
      </c>
      <c r="T27" s="59" t="s">
        <v>216</v>
      </c>
      <c r="U27" s="399" t="str">
        <f>+F687</f>
        <v>No Aplica</v>
      </c>
      <c r="V27" s="402" t="str">
        <f>+F698</f>
        <v>Moderada</v>
      </c>
      <c r="W27" s="389" t="s">
        <v>218</v>
      </c>
      <c r="X27" s="389"/>
      <c r="Y27" s="389" t="s">
        <v>219</v>
      </c>
      <c r="Z27" s="389"/>
      <c r="AA27" s="60"/>
      <c r="AB27" s="389" t="s">
        <v>218</v>
      </c>
      <c r="AC27" s="389"/>
      <c r="AD27" s="389" t="s">
        <v>219</v>
      </c>
      <c r="AE27" s="389"/>
      <c r="AF27" s="60"/>
      <c r="AG27" s="389" t="s">
        <v>218</v>
      </c>
      <c r="AH27" s="389"/>
      <c r="AI27" s="389" t="s">
        <v>219</v>
      </c>
      <c r="AJ27" s="389"/>
      <c r="AK27" s="60"/>
      <c r="AL27" s="389" t="s">
        <v>218</v>
      </c>
      <c r="AM27" s="389"/>
      <c r="AN27" s="389" t="s">
        <v>219</v>
      </c>
      <c r="AO27" s="389"/>
      <c r="AP27" s="60"/>
      <c r="AQ27" s="399" t="str">
        <f>+F665</f>
        <v>Rara vez</v>
      </c>
      <c r="AR27" s="399" t="str">
        <f>+F700</f>
        <v>Moderado</v>
      </c>
      <c r="AS27" s="422" t="str">
        <f>+F701</f>
        <v>Baja</v>
      </c>
      <c r="AT27" s="399" t="str">
        <f>+F702</f>
        <v>Evitar / Transferir</v>
      </c>
      <c r="AU27" s="427" t="str">
        <f>IF(AT27="No Aplica","No Aplica",IF(AT27="Asumir","No requiere Acciones Adicionales","Debe definir Acciones Complementarias"))</f>
        <v>Debe definir Acciones Complementarias</v>
      </c>
      <c r="AV27" s="773">
        <v>43830</v>
      </c>
      <c r="AW27" s="755" t="s">
        <v>469</v>
      </c>
      <c r="AX27" s="755" t="s">
        <v>408</v>
      </c>
      <c r="AY27" s="781" t="s">
        <v>426</v>
      </c>
      <c r="AZ27" s="782" t="str">
        <f>+F703</f>
        <v>Monitoreo permanente y se deja registro mensual</v>
      </c>
      <c r="BA27" s="756" t="s">
        <v>407</v>
      </c>
      <c r="BB27" s="759" t="str">
        <f>+F704</f>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BC27" s="940" t="s">
        <v>504</v>
      </c>
      <c r="BD27" s="940" t="s">
        <v>505</v>
      </c>
      <c r="BE27" s="940" t="s">
        <v>506</v>
      </c>
      <c r="BF27" s="940" t="s">
        <v>507</v>
      </c>
      <c r="BG27" s="940" t="s">
        <v>493</v>
      </c>
      <c r="BH27" s="940" t="s">
        <v>508</v>
      </c>
      <c r="BI27" s="938" t="s">
        <v>510</v>
      </c>
      <c r="BJ27" s="938"/>
      <c r="BK27" s="938"/>
      <c r="BL27" s="290"/>
      <c r="BM27" s="938"/>
      <c r="BN27" s="290"/>
      <c r="BO27" s="943"/>
      <c r="BP27" s="308"/>
      <c r="BQ27" s="896"/>
      <c r="BR27" s="322"/>
      <c r="BS27" s="944"/>
      <c r="BT27" s="310"/>
      <c r="BU27" s="947"/>
      <c r="BV27" s="313"/>
      <c r="BW27" s="947"/>
      <c r="BX27" s="313"/>
      <c r="BY27" s="947"/>
    </row>
    <row r="28" spans="3:77" s="33" customFormat="1" ht="28.5" customHeight="1" x14ac:dyDescent="0.25">
      <c r="G28" s="431"/>
      <c r="H28" s="434"/>
      <c r="I28" s="437"/>
      <c r="J28" s="437"/>
      <c r="K28" s="437"/>
      <c r="L28" s="407"/>
      <c r="M28" s="407"/>
      <c r="N28" s="410"/>
      <c r="O28" s="400"/>
      <c r="P28" s="61" t="s">
        <v>220</v>
      </c>
      <c r="Q28" s="253" t="s">
        <v>272</v>
      </c>
      <c r="R28" s="400"/>
      <c r="S28" s="246" t="s">
        <v>309</v>
      </c>
      <c r="T28" s="63" t="s">
        <v>216</v>
      </c>
      <c r="U28" s="400"/>
      <c r="V28" s="403"/>
      <c r="W28" s="761" t="s">
        <v>480</v>
      </c>
      <c r="X28" s="762"/>
      <c r="Y28" s="761" t="s">
        <v>462</v>
      </c>
      <c r="Z28" s="762"/>
      <c r="AA28" s="289"/>
      <c r="AB28" s="761" t="s">
        <v>468</v>
      </c>
      <c r="AC28" s="762"/>
      <c r="AD28" s="761" t="s">
        <v>467</v>
      </c>
      <c r="AE28" s="762"/>
      <c r="AF28" s="266"/>
      <c r="AG28" s="767"/>
      <c r="AH28" s="768"/>
      <c r="AI28" s="767"/>
      <c r="AJ28" s="768"/>
      <c r="AK28" s="266"/>
      <c r="AL28" s="767"/>
      <c r="AM28" s="768"/>
      <c r="AN28" s="767"/>
      <c r="AO28" s="768"/>
      <c r="AP28" s="64"/>
      <c r="AQ28" s="400"/>
      <c r="AR28" s="400"/>
      <c r="AS28" s="423"/>
      <c r="AT28" s="400"/>
      <c r="AU28" s="428"/>
      <c r="AV28" s="774"/>
      <c r="AW28" s="756"/>
      <c r="AX28" s="756"/>
      <c r="AY28" s="777"/>
      <c r="AZ28" s="417"/>
      <c r="BA28" s="756"/>
      <c r="BB28" s="759"/>
      <c r="BC28" s="941"/>
      <c r="BD28" s="941"/>
      <c r="BE28" s="941"/>
      <c r="BF28" s="941"/>
      <c r="BG28" s="941"/>
      <c r="BH28" s="941"/>
      <c r="BI28" s="939"/>
      <c r="BJ28" s="939"/>
      <c r="BK28" s="939"/>
      <c r="BL28" s="291"/>
      <c r="BM28" s="939"/>
      <c r="BN28" s="291"/>
      <c r="BO28" s="897"/>
      <c r="BP28" s="309"/>
      <c r="BQ28" s="897"/>
      <c r="BR28" s="323"/>
      <c r="BS28" s="945"/>
      <c r="BT28" s="311"/>
      <c r="BU28" s="948"/>
      <c r="BV28" s="314"/>
      <c r="BW28" s="948"/>
      <c r="BX28" s="314"/>
      <c r="BY28" s="948"/>
    </row>
    <row r="29" spans="3:77" s="33" customFormat="1" ht="34.5" customHeight="1" x14ac:dyDescent="0.25">
      <c r="G29" s="431"/>
      <c r="H29" s="434"/>
      <c r="I29" s="437"/>
      <c r="J29" s="437"/>
      <c r="K29" s="437"/>
      <c r="L29" s="407"/>
      <c r="M29" s="407"/>
      <c r="N29" s="410"/>
      <c r="O29" s="400"/>
      <c r="P29" s="61" t="s">
        <v>221</v>
      </c>
      <c r="Q29" s="253" t="s">
        <v>272</v>
      </c>
      <c r="R29" s="400"/>
      <c r="S29" s="393" t="s">
        <v>310</v>
      </c>
      <c r="T29" s="870" t="s">
        <v>216</v>
      </c>
      <c r="U29" s="400"/>
      <c r="V29" s="403"/>
      <c r="W29" s="763"/>
      <c r="X29" s="764"/>
      <c r="Y29" s="763"/>
      <c r="Z29" s="764"/>
      <c r="AA29" s="289"/>
      <c r="AB29" s="763"/>
      <c r="AC29" s="764"/>
      <c r="AD29" s="763"/>
      <c r="AE29" s="764"/>
      <c r="AF29" s="266"/>
      <c r="AG29" s="769"/>
      <c r="AH29" s="770"/>
      <c r="AI29" s="769"/>
      <c r="AJ29" s="770"/>
      <c r="AK29" s="266"/>
      <c r="AL29" s="769"/>
      <c r="AM29" s="770"/>
      <c r="AN29" s="769"/>
      <c r="AO29" s="770"/>
      <c r="AP29" s="64"/>
      <c r="AQ29" s="400"/>
      <c r="AR29" s="400"/>
      <c r="AS29" s="423"/>
      <c r="AT29" s="400"/>
      <c r="AU29" s="776" t="s">
        <v>481</v>
      </c>
      <c r="AV29" s="774"/>
      <c r="AW29" s="756"/>
      <c r="AX29" s="756"/>
      <c r="AY29" s="777"/>
      <c r="AZ29" s="417"/>
      <c r="BA29" s="756"/>
      <c r="BB29" s="759"/>
      <c r="BC29" s="941"/>
      <c r="BD29" s="941"/>
      <c r="BE29" s="941"/>
      <c r="BF29" s="941"/>
      <c r="BG29" s="941"/>
      <c r="BH29" s="941"/>
      <c r="BI29" s="939"/>
      <c r="BJ29" s="939"/>
      <c r="BK29" s="939"/>
      <c r="BL29" s="291"/>
      <c r="BM29" s="939"/>
      <c r="BN29" s="291"/>
      <c r="BO29" s="897"/>
      <c r="BP29" s="309"/>
      <c r="BQ29" s="897"/>
      <c r="BR29" s="323"/>
      <c r="BS29" s="945"/>
      <c r="BT29" s="311"/>
      <c r="BU29" s="948"/>
      <c r="BV29" s="314"/>
      <c r="BW29" s="948"/>
      <c r="BX29" s="314"/>
      <c r="BY29" s="948"/>
    </row>
    <row r="30" spans="3:77" s="33" customFormat="1" ht="28.5" customHeight="1" x14ac:dyDescent="0.25">
      <c r="G30" s="431"/>
      <c r="H30" s="434"/>
      <c r="I30" s="275" t="s">
        <v>253</v>
      </c>
      <c r="J30" s="776" t="s">
        <v>439</v>
      </c>
      <c r="K30" s="776" t="s">
        <v>435</v>
      </c>
      <c r="L30" s="407"/>
      <c r="M30" s="407"/>
      <c r="N30" s="410"/>
      <c r="O30" s="400"/>
      <c r="P30" s="61" t="s">
        <v>225</v>
      </c>
      <c r="Q30" s="253" t="s">
        <v>404</v>
      </c>
      <c r="R30" s="400"/>
      <c r="S30" s="393"/>
      <c r="T30" s="870"/>
      <c r="U30" s="400"/>
      <c r="V30" s="403"/>
      <c r="W30" s="763"/>
      <c r="X30" s="764"/>
      <c r="Y30" s="763"/>
      <c r="Z30" s="764"/>
      <c r="AA30" s="289"/>
      <c r="AB30" s="763"/>
      <c r="AC30" s="764"/>
      <c r="AD30" s="763"/>
      <c r="AE30" s="764"/>
      <c r="AF30" s="266"/>
      <c r="AG30" s="769"/>
      <c r="AH30" s="770"/>
      <c r="AI30" s="769"/>
      <c r="AJ30" s="770"/>
      <c r="AK30" s="266"/>
      <c r="AL30" s="769"/>
      <c r="AM30" s="770"/>
      <c r="AN30" s="769"/>
      <c r="AO30" s="770"/>
      <c r="AP30" s="64"/>
      <c r="AQ30" s="400"/>
      <c r="AR30" s="400"/>
      <c r="AS30" s="423"/>
      <c r="AT30" s="400"/>
      <c r="AU30" s="777"/>
      <c r="AV30" s="774"/>
      <c r="AW30" s="756"/>
      <c r="AX30" s="756"/>
      <c r="AY30" s="777"/>
      <c r="AZ30" s="417"/>
      <c r="BA30" s="756"/>
      <c r="BB30" s="759"/>
      <c r="BC30" s="941"/>
      <c r="BD30" s="941"/>
      <c r="BE30" s="941"/>
      <c r="BF30" s="941"/>
      <c r="BG30" s="941"/>
      <c r="BH30" s="941"/>
      <c r="BI30" s="939"/>
      <c r="BJ30" s="939"/>
      <c r="BK30" s="939"/>
      <c r="BL30" s="291"/>
      <c r="BM30" s="939"/>
      <c r="BN30" s="291"/>
      <c r="BO30" s="897"/>
      <c r="BP30" s="309"/>
      <c r="BQ30" s="897"/>
      <c r="BR30" s="323"/>
      <c r="BS30" s="945"/>
      <c r="BT30" s="311"/>
      <c r="BU30" s="948"/>
      <c r="BV30" s="314"/>
      <c r="BW30" s="948"/>
      <c r="BX30" s="314"/>
      <c r="BY30" s="948"/>
    </row>
    <row r="31" spans="3:77" s="33" customFormat="1" ht="28.5" customHeight="1" x14ac:dyDescent="0.25">
      <c r="G31" s="431"/>
      <c r="H31" s="434"/>
      <c r="I31" s="823" t="s">
        <v>465</v>
      </c>
      <c r="J31" s="777"/>
      <c r="K31" s="777"/>
      <c r="L31" s="407"/>
      <c r="M31" s="407"/>
      <c r="N31" s="410"/>
      <c r="O31" s="400"/>
      <c r="P31" s="61" t="s">
        <v>227</v>
      </c>
      <c r="Q31" s="253" t="s">
        <v>272</v>
      </c>
      <c r="R31" s="400"/>
      <c r="S31" s="393" t="s">
        <v>314</v>
      </c>
      <c r="T31" s="870" t="s">
        <v>216</v>
      </c>
      <c r="U31" s="400"/>
      <c r="V31" s="403"/>
      <c r="W31" s="763"/>
      <c r="X31" s="764"/>
      <c r="Y31" s="763"/>
      <c r="Z31" s="764"/>
      <c r="AA31" s="289"/>
      <c r="AB31" s="763"/>
      <c r="AC31" s="764"/>
      <c r="AD31" s="763"/>
      <c r="AE31" s="764"/>
      <c r="AF31" s="266"/>
      <c r="AG31" s="769"/>
      <c r="AH31" s="770"/>
      <c r="AI31" s="769"/>
      <c r="AJ31" s="770"/>
      <c r="AK31" s="266"/>
      <c r="AL31" s="769"/>
      <c r="AM31" s="770"/>
      <c r="AN31" s="769"/>
      <c r="AO31" s="770"/>
      <c r="AP31" s="64"/>
      <c r="AQ31" s="400"/>
      <c r="AR31" s="400"/>
      <c r="AS31" s="423"/>
      <c r="AT31" s="400"/>
      <c r="AU31" s="777"/>
      <c r="AV31" s="774"/>
      <c r="AW31" s="756"/>
      <c r="AX31" s="756"/>
      <c r="AY31" s="777"/>
      <c r="AZ31" s="417"/>
      <c r="BA31" s="756"/>
      <c r="BB31" s="759"/>
      <c r="BC31" s="941"/>
      <c r="BD31" s="941"/>
      <c r="BE31" s="941"/>
      <c r="BF31" s="941"/>
      <c r="BG31" s="941"/>
      <c r="BH31" s="941"/>
      <c r="BI31" s="939"/>
      <c r="BJ31" s="939"/>
      <c r="BK31" s="939"/>
      <c r="BL31" s="291"/>
      <c r="BM31" s="939"/>
      <c r="BN31" s="291"/>
      <c r="BO31" s="897"/>
      <c r="BP31" s="309"/>
      <c r="BQ31" s="897"/>
      <c r="BR31" s="323"/>
      <c r="BS31" s="945"/>
      <c r="BT31" s="311"/>
      <c r="BU31" s="948"/>
      <c r="BV31" s="314"/>
      <c r="BW31" s="948"/>
      <c r="BX31" s="314"/>
      <c r="BY31" s="948"/>
    </row>
    <row r="32" spans="3:77" s="33" customFormat="1" ht="41.25" customHeight="1" x14ac:dyDescent="0.25">
      <c r="G32" s="431"/>
      <c r="H32" s="434"/>
      <c r="I32" s="824"/>
      <c r="J32" s="777"/>
      <c r="K32" s="777"/>
      <c r="L32" s="407"/>
      <c r="M32" s="407"/>
      <c r="N32" s="410"/>
      <c r="O32" s="400"/>
      <c r="P32" s="61" t="s">
        <v>228</v>
      </c>
      <c r="Q32" s="253" t="s">
        <v>272</v>
      </c>
      <c r="R32" s="400"/>
      <c r="S32" s="393"/>
      <c r="T32" s="870"/>
      <c r="U32" s="400"/>
      <c r="V32" s="403"/>
      <c r="W32" s="765"/>
      <c r="X32" s="766"/>
      <c r="Y32" s="765"/>
      <c r="Z32" s="766"/>
      <c r="AA32" s="289"/>
      <c r="AB32" s="765"/>
      <c r="AC32" s="766"/>
      <c r="AD32" s="765"/>
      <c r="AE32" s="766"/>
      <c r="AF32" s="266"/>
      <c r="AG32" s="771"/>
      <c r="AH32" s="772"/>
      <c r="AI32" s="771"/>
      <c r="AJ32" s="772"/>
      <c r="AK32" s="266"/>
      <c r="AL32" s="771"/>
      <c r="AM32" s="772"/>
      <c r="AN32" s="771"/>
      <c r="AO32" s="772"/>
      <c r="AP32" s="64"/>
      <c r="AQ32" s="400"/>
      <c r="AR32" s="400"/>
      <c r="AS32" s="423"/>
      <c r="AT32" s="400"/>
      <c r="AU32" s="777"/>
      <c r="AV32" s="774"/>
      <c r="AW32" s="756"/>
      <c r="AX32" s="756"/>
      <c r="AY32" s="777"/>
      <c r="AZ32" s="417"/>
      <c r="BA32" s="756"/>
      <c r="BB32" s="759"/>
      <c r="BC32" s="941"/>
      <c r="BD32" s="941"/>
      <c r="BE32" s="941"/>
      <c r="BF32" s="941"/>
      <c r="BG32" s="941"/>
      <c r="BH32" s="941"/>
      <c r="BI32" s="939"/>
      <c r="BJ32" s="939"/>
      <c r="BK32" s="939"/>
      <c r="BL32" s="291"/>
      <c r="BM32" s="939"/>
      <c r="BN32" s="291"/>
      <c r="BO32" s="897"/>
      <c r="BP32" s="309"/>
      <c r="BQ32" s="897"/>
      <c r="BR32" s="323"/>
      <c r="BS32" s="945"/>
      <c r="BT32" s="311"/>
      <c r="BU32" s="948"/>
      <c r="BV32" s="314"/>
      <c r="BW32" s="948"/>
      <c r="BX32" s="314"/>
      <c r="BY32" s="948"/>
    </row>
    <row r="33" spans="7:77" s="33" customFormat="1" ht="30.75" customHeight="1" x14ac:dyDescent="0.25">
      <c r="G33" s="431"/>
      <c r="H33" s="434"/>
      <c r="I33" s="824"/>
      <c r="J33" s="777"/>
      <c r="K33" s="777"/>
      <c r="L33" s="407"/>
      <c r="M33" s="407"/>
      <c r="N33" s="410"/>
      <c r="O33" s="400"/>
      <c r="P33" s="61" t="s">
        <v>229</v>
      </c>
      <c r="Q33" s="253" t="s">
        <v>272</v>
      </c>
      <c r="R33" s="400"/>
      <c r="S33" s="393"/>
      <c r="T33" s="870"/>
      <c r="U33" s="400"/>
      <c r="V33" s="403"/>
      <c r="W33" s="780" t="s">
        <v>230</v>
      </c>
      <c r="X33" s="780"/>
      <c r="Y33" s="780" t="s">
        <v>231</v>
      </c>
      <c r="Z33" s="780"/>
      <c r="AA33" s="289"/>
      <c r="AB33" s="780" t="s">
        <v>230</v>
      </c>
      <c r="AC33" s="780"/>
      <c r="AD33" s="780" t="s">
        <v>231</v>
      </c>
      <c r="AE33" s="780"/>
      <c r="AF33" s="266"/>
      <c r="AG33" s="779" t="s">
        <v>230</v>
      </c>
      <c r="AH33" s="779"/>
      <c r="AI33" s="779" t="s">
        <v>231</v>
      </c>
      <c r="AJ33" s="779"/>
      <c r="AK33" s="266"/>
      <c r="AL33" s="779" t="s">
        <v>230</v>
      </c>
      <c r="AM33" s="779"/>
      <c r="AN33" s="779" t="s">
        <v>231</v>
      </c>
      <c r="AO33" s="779"/>
      <c r="AP33" s="64"/>
      <c r="AQ33" s="400"/>
      <c r="AR33" s="400"/>
      <c r="AS33" s="423"/>
      <c r="AT33" s="400"/>
      <c r="AU33" s="777"/>
      <c r="AV33" s="774"/>
      <c r="AW33" s="756"/>
      <c r="AX33" s="756"/>
      <c r="AY33" s="777"/>
      <c r="AZ33" s="417"/>
      <c r="BA33" s="756"/>
      <c r="BB33" s="759"/>
      <c r="BC33" s="941"/>
      <c r="BD33" s="941"/>
      <c r="BE33" s="941"/>
      <c r="BF33" s="941"/>
      <c r="BG33" s="941"/>
      <c r="BH33" s="941"/>
      <c r="BI33" s="939"/>
      <c r="BJ33" s="939"/>
      <c r="BK33" s="939"/>
      <c r="BL33" s="291"/>
      <c r="BM33" s="939"/>
      <c r="BN33" s="291"/>
      <c r="BO33" s="897"/>
      <c r="BP33" s="309"/>
      <c r="BQ33" s="897"/>
      <c r="BR33" s="323"/>
      <c r="BS33" s="945"/>
      <c r="BT33" s="311"/>
      <c r="BU33" s="948"/>
      <c r="BV33" s="314"/>
      <c r="BW33" s="948"/>
      <c r="BX33" s="314"/>
      <c r="BY33" s="948"/>
    </row>
    <row r="34" spans="7:77" s="33" customFormat="1" ht="94.5" customHeight="1" x14ac:dyDescent="0.25">
      <c r="G34" s="431"/>
      <c r="H34" s="434"/>
      <c r="I34" s="824"/>
      <c r="J34" s="777"/>
      <c r="K34" s="777"/>
      <c r="L34" s="407"/>
      <c r="M34" s="407"/>
      <c r="N34" s="410"/>
      <c r="O34" s="400"/>
      <c r="P34" s="61" t="s">
        <v>232</v>
      </c>
      <c r="Q34" s="253" t="s">
        <v>272</v>
      </c>
      <c r="R34" s="400"/>
      <c r="S34" s="393" t="s">
        <v>307</v>
      </c>
      <c r="T34" s="817" t="s">
        <v>216</v>
      </c>
      <c r="U34" s="400"/>
      <c r="V34" s="403"/>
      <c r="W34" s="761" t="s">
        <v>464</v>
      </c>
      <c r="X34" s="762"/>
      <c r="Y34" s="761" t="s">
        <v>463</v>
      </c>
      <c r="Z34" s="762"/>
      <c r="AA34" s="289"/>
      <c r="AB34" s="761" t="s">
        <v>482</v>
      </c>
      <c r="AC34" s="762"/>
      <c r="AD34" s="761" t="s">
        <v>466</v>
      </c>
      <c r="AE34" s="762"/>
      <c r="AF34" s="266"/>
      <c r="AG34" s="767"/>
      <c r="AH34" s="768"/>
      <c r="AI34" s="767"/>
      <c r="AJ34" s="768"/>
      <c r="AK34" s="266"/>
      <c r="AL34" s="767"/>
      <c r="AM34" s="768"/>
      <c r="AN34" s="767"/>
      <c r="AO34" s="768"/>
      <c r="AP34" s="64"/>
      <c r="AQ34" s="400"/>
      <c r="AR34" s="400"/>
      <c r="AS34" s="423"/>
      <c r="AT34" s="400"/>
      <c r="AU34" s="777"/>
      <c r="AV34" s="774"/>
      <c r="AW34" s="756"/>
      <c r="AX34" s="756"/>
      <c r="AY34" s="777"/>
      <c r="AZ34" s="417"/>
      <c r="BA34" s="756"/>
      <c r="BB34" s="759"/>
      <c r="BC34" s="941"/>
      <c r="BD34" s="941"/>
      <c r="BE34" s="941"/>
      <c r="BF34" s="941"/>
      <c r="BG34" s="941"/>
      <c r="BH34" s="941"/>
      <c r="BI34" s="939"/>
      <c r="BJ34" s="939"/>
      <c r="BK34" s="939"/>
      <c r="BL34" s="291"/>
      <c r="BM34" s="939"/>
      <c r="BN34" s="291"/>
      <c r="BO34" s="897"/>
      <c r="BP34" s="309"/>
      <c r="BQ34" s="897"/>
      <c r="BR34" s="323"/>
      <c r="BS34" s="945"/>
      <c r="BT34" s="311"/>
      <c r="BU34" s="948"/>
      <c r="BV34" s="314"/>
      <c r="BW34" s="948"/>
      <c r="BX34" s="314"/>
      <c r="BY34" s="948"/>
    </row>
    <row r="35" spans="7:77" s="33" customFormat="1" ht="14.45" customHeight="1" x14ac:dyDescent="0.25">
      <c r="G35" s="431"/>
      <c r="H35" s="434"/>
      <c r="I35" s="824"/>
      <c r="J35" s="777"/>
      <c r="K35" s="777"/>
      <c r="L35" s="407"/>
      <c r="M35" s="407"/>
      <c r="N35" s="410"/>
      <c r="O35" s="400"/>
      <c r="P35" s="61" t="s">
        <v>233</v>
      </c>
      <c r="Q35" s="253" t="s">
        <v>404</v>
      </c>
      <c r="R35" s="400"/>
      <c r="S35" s="393"/>
      <c r="T35" s="817"/>
      <c r="U35" s="400"/>
      <c r="V35" s="403"/>
      <c r="W35" s="388" t="s">
        <v>234</v>
      </c>
      <c r="X35" s="388"/>
      <c r="Y35" s="388" t="s">
        <v>235</v>
      </c>
      <c r="Z35" s="388"/>
      <c r="AA35" s="64"/>
      <c r="AB35" s="388" t="s">
        <v>234</v>
      </c>
      <c r="AC35" s="388"/>
      <c r="AD35" s="388" t="s">
        <v>235</v>
      </c>
      <c r="AE35" s="388"/>
      <c r="AF35" s="64"/>
      <c r="AG35" s="388" t="s">
        <v>234</v>
      </c>
      <c r="AH35" s="388"/>
      <c r="AI35" s="388" t="s">
        <v>235</v>
      </c>
      <c r="AJ35" s="388"/>
      <c r="AK35" s="64"/>
      <c r="AL35" s="388" t="s">
        <v>234</v>
      </c>
      <c r="AM35" s="388"/>
      <c r="AN35" s="388" t="s">
        <v>235</v>
      </c>
      <c r="AO35" s="388"/>
      <c r="AP35" s="64"/>
      <c r="AQ35" s="400"/>
      <c r="AR35" s="400"/>
      <c r="AS35" s="423"/>
      <c r="AT35" s="400"/>
      <c r="AU35" s="777"/>
      <c r="AV35" s="774"/>
      <c r="AW35" s="756"/>
      <c r="AX35" s="756"/>
      <c r="AY35" s="777"/>
      <c r="AZ35" s="417"/>
      <c r="BA35" s="756"/>
      <c r="BB35" s="759"/>
      <c r="BC35" s="941"/>
      <c r="BD35" s="941"/>
      <c r="BE35" s="941"/>
      <c r="BF35" s="941"/>
      <c r="BG35" s="941"/>
      <c r="BH35" s="941"/>
      <c r="BI35" s="939"/>
      <c r="BJ35" s="939"/>
      <c r="BK35" s="939"/>
      <c r="BL35" s="291"/>
      <c r="BM35" s="939"/>
      <c r="BN35" s="291"/>
      <c r="BO35" s="897"/>
      <c r="BP35" s="309"/>
      <c r="BQ35" s="897"/>
      <c r="BR35" s="323"/>
      <c r="BS35" s="945"/>
      <c r="BT35" s="311"/>
      <c r="BU35" s="948"/>
      <c r="BV35" s="314"/>
      <c r="BW35" s="948"/>
      <c r="BX35" s="314"/>
      <c r="BY35" s="948"/>
    </row>
    <row r="36" spans="7:77" s="33" customFormat="1" ht="28.5" x14ac:dyDescent="0.25">
      <c r="G36" s="431"/>
      <c r="H36" s="434"/>
      <c r="I36" s="824"/>
      <c r="J36" s="777"/>
      <c r="K36" s="777"/>
      <c r="L36" s="407"/>
      <c r="M36" s="407"/>
      <c r="N36" s="410"/>
      <c r="O36" s="400"/>
      <c r="P36" s="61" t="s">
        <v>236</v>
      </c>
      <c r="Q36" s="253" t="s">
        <v>272</v>
      </c>
      <c r="R36" s="400"/>
      <c r="S36" s="393" t="s">
        <v>312</v>
      </c>
      <c r="T36" s="817" t="s">
        <v>216</v>
      </c>
      <c r="U36" s="400"/>
      <c r="V36" s="403"/>
      <c r="W36" s="412" t="s">
        <v>357</v>
      </c>
      <c r="X36" s="412"/>
      <c r="Y36" s="412" t="s">
        <v>370</v>
      </c>
      <c r="Z36" s="412"/>
      <c r="AA36" s="64"/>
      <c r="AB36" s="412" t="s">
        <v>358</v>
      </c>
      <c r="AC36" s="412"/>
      <c r="AD36" s="412" t="s">
        <v>365</v>
      </c>
      <c r="AE36" s="412"/>
      <c r="AF36" s="64"/>
      <c r="AG36" s="412" t="s">
        <v>357</v>
      </c>
      <c r="AH36" s="412"/>
      <c r="AI36" s="412" t="s">
        <v>370</v>
      </c>
      <c r="AJ36" s="412"/>
      <c r="AK36" s="64"/>
      <c r="AL36" s="412" t="s">
        <v>357</v>
      </c>
      <c r="AM36" s="412"/>
      <c r="AN36" s="412" t="s">
        <v>366</v>
      </c>
      <c r="AO36" s="412"/>
      <c r="AP36" s="64"/>
      <c r="AQ36" s="400"/>
      <c r="AR36" s="400"/>
      <c r="AS36" s="423"/>
      <c r="AT36" s="400"/>
      <c r="AU36" s="777"/>
      <c r="AV36" s="774"/>
      <c r="AW36" s="756"/>
      <c r="AX36" s="756"/>
      <c r="AY36" s="777"/>
      <c r="AZ36" s="417"/>
      <c r="BA36" s="756"/>
      <c r="BB36" s="759"/>
      <c r="BC36" s="941"/>
      <c r="BD36" s="941"/>
      <c r="BE36" s="941"/>
      <c r="BF36" s="941"/>
      <c r="BG36" s="941"/>
      <c r="BH36" s="941"/>
      <c r="BI36" s="939"/>
      <c r="BJ36" s="939"/>
      <c r="BK36" s="939"/>
      <c r="BL36" s="291"/>
      <c r="BM36" s="939"/>
      <c r="BN36" s="291"/>
      <c r="BO36" s="897"/>
      <c r="BP36" s="309"/>
      <c r="BQ36" s="897"/>
      <c r="BR36" s="323"/>
      <c r="BS36" s="945"/>
      <c r="BT36" s="311"/>
      <c r="BU36" s="948"/>
      <c r="BV36" s="314"/>
      <c r="BW36" s="948"/>
      <c r="BX36" s="314"/>
      <c r="BY36" s="948"/>
    </row>
    <row r="37" spans="7:77" s="33" customFormat="1" ht="14.45" customHeight="1" x14ac:dyDescent="0.25">
      <c r="G37" s="431"/>
      <c r="H37" s="434"/>
      <c r="I37" s="824"/>
      <c r="J37" s="777"/>
      <c r="K37" s="777"/>
      <c r="L37" s="407"/>
      <c r="M37" s="407"/>
      <c r="N37" s="410"/>
      <c r="O37" s="400"/>
      <c r="P37" s="61" t="s">
        <v>237</v>
      </c>
      <c r="Q37" s="253" t="s">
        <v>272</v>
      </c>
      <c r="R37" s="400"/>
      <c r="S37" s="393"/>
      <c r="T37" s="817"/>
      <c r="U37" s="400"/>
      <c r="V37" s="403"/>
      <c r="W37" s="387" t="s">
        <v>238</v>
      </c>
      <c r="X37" s="387"/>
      <c r="Y37" s="387"/>
      <c r="Z37" s="65">
        <f>+SUM(AA38:AA44)</f>
        <v>85</v>
      </c>
      <c r="AA37" s="66"/>
      <c r="AB37" s="387" t="s">
        <v>238</v>
      </c>
      <c r="AC37" s="387"/>
      <c r="AD37" s="387"/>
      <c r="AE37" s="65">
        <f>+SUM(AF38:AF44)</f>
        <v>85</v>
      </c>
      <c r="AF37" s="66"/>
      <c r="AG37" s="387" t="s">
        <v>238</v>
      </c>
      <c r="AH37" s="387"/>
      <c r="AI37" s="387"/>
      <c r="AJ37" s="65">
        <f>+SUM(AK38:AK44)</f>
        <v>0</v>
      </c>
      <c r="AK37" s="66"/>
      <c r="AL37" s="387" t="s">
        <v>238</v>
      </c>
      <c r="AM37" s="387"/>
      <c r="AN37" s="387"/>
      <c r="AO37" s="65">
        <f>+SUM(AP38:AP44)</f>
        <v>0</v>
      </c>
      <c r="AP37" s="66"/>
      <c r="AQ37" s="400"/>
      <c r="AR37" s="400"/>
      <c r="AS37" s="423"/>
      <c r="AT37" s="400"/>
      <c r="AU37" s="777"/>
      <c r="AV37" s="774"/>
      <c r="AW37" s="756"/>
      <c r="AX37" s="756"/>
      <c r="AY37" s="777"/>
      <c r="AZ37" s="417"/>
      <c r="BA37" s="756"/>
      <c r="BB37" s="759"/>
      <c r="BC37" s="941"/>
      <c r="BD37" s="941"/>
      <c r="BE37" s="941"/>
      <c r="BF37" s="941"/>
      <c r="BG37" s="941"/>
      <c r="BH37" s="941"/>
      <c r="BI37" s="939"/>
      <c r="BJ37" s="939"/>
      <c r="BK37" s="939"/>
      <c r="BL37" s="291"/>
      <c r="BM37" s="939"/>
      <c r="BN37" s="291"/>
      <c r="BO37" s="897"/>
      <c r="BP37" s="309"/>
      <c r="BQ37" s="897"/>
      <c r="BR37" s="323"/>
      <c r="BS37" s="945"/>
      <c r="BT37" s="311"/>
      <c r="BU37" s="948"/>
      <c r="BV37" s="314"/>
      <c r="BW37" s="948"/>
      <c r="BX37" s="314"/>
      <c r="BY37" s="948"/>
    </row>
    <row r="38" spans="7:77" s="33" customFormat="1" ht="14.45" customHeight="1" x14ac:dyDescent="0.25">
      <c r="G38" s="431"/>
      <c r="H38" s="434"/>
      <c r="I38" s="824"/>
      <c r="J38" s="777"/>
      <c r="K38" s="777"/>
      <c r="L38" s="407"/>
      <c r="M38" s="407"/>
      <c r="N38" s="410"/>
      <c r="O38" s="400"/>
      <c r="P38" s="61" t="s">
        <v>239</v>
      </c>
      <c r="Q38" s="253" t="s">
        <v>272</v>
      </c>
      <c r="R38" s="400"/>
      <c r="S38" s="393" t="s">
        <v>313</v>
      </c>
      <c r="T38" s="817" t="s">
        <v>216</v>
      </c>
      <c r="U38" s="400"/>
      <c r="V38" s="403"/>
      <c r="W38" s="386" t="s">
        <v>240</v>
      </c>
      <c r="X38" s="386"/>
      <c r="Y38" s="386"/>
      <c r="Z38" s="255" t="s">
        <v>272</v>
      </c>
      <c r="AA38" s="66">
        <f>+IF(Z38="Si",15,0)</f>
        <v>15</v>
      </c>
      <c r="AB38" s="386" t="s">
        <v>240</v>
      </c>
      <c r="AC38" s="386"/>
      <c r="AD38" s="386"/>
      <c r="AE38" s="255" t="s">
        <v>272</v>
      </c>
      <c r="AF38" s="66">
        <f>+IF(AE38="Si",15,0)</f>
        <v>15</v>
      </c>
      <c r="AG38" s="386" t="s">
        <v>240</v>
      </c>
      <c r="AH38" s="386"/>
      <c r="AI38" s="386"/>
      <c r="AJ38" s="255"/>
      <c r="AK38" s="66">
        <f>+IF(AJ38="Si",15,0)</f>
        <v>0</v>
      </c>
      <c r="AL38" s="386" t="s">
        <v>240</v>
      </c>
      <c r="AM38" s="386"/>
      <c r="AN38" s="386"/>
      <c r="AO38" s="255"/>
      <c r="AP38" s="66">
        <f>+IF(AO38="Si",15,0)</f>
        <v>0</v>
      </c>
      <c r="AQ38" s="400"/>
      <c r="AR38" s="400"/>
      <c r="AS38" s="423"/>
      <c r="AT38" s="400"/>
      <c r="AU38" s="777"/>
      <c r="AV38" s="774"/>
      <c r="AW38" s="756"/>
      <c r="AX38" s="756"/>
      <c r="AY38" s="777"/>
      <c r="AZ38" s="417"/>
      <c r="BA38" s="756"/>
      <c r="BB38" s="759"/>
      <c r="BC38" s="941"/>
      <c r="BD38" s="941"/>
      <c r="BE38" s="941"/>
      <c r="BF38" s="941"/>
      <c r="BG38" s="941"/>
      <c r="BH38" s="941"/>
      <c r="BI38" s="939"/>
      <c r="BJ38" s="939"/>
      <c r="BK38" s="939"/>
      <c r="BL38" s="291"/>
      <c r="BM38" s="939"/>
      <c r="BN38" s="291"/>
      <c r="BO38" s="897"/>
      <c r="BP38" s="309"/>
      <c r="BQ38" s="897"/>
      <c r="BR38" s="323"/>
      <c r="BS38" s="945"/>
      <c r="BT38" s="311"/>
      <c r="BU38" s="948"/>
      <c r="BV38" s="314"/>
      <c r="BW38" s="948"/>
      <c r="BX38" s="314"/>
      <c r="BY38" s="948"/>
    </row>
    <row r="39" spans="7:77" s="33" customFormat="1" ht="14.45" customHeight="1" x14ac:dyDescent="0.25">
      <c r="G39" s="431"/>
      <c r="H39" s="434"/>
      <c r="I39" s="824"/>
      <c r="J39" s="777"/>
      <c r="K39" s="777"/>
      <c r="L39" s="407"/>
      <c r="M39" s="407"/>
      <c r="N39" s="410"/>
      <c r="O39" s="400"/>
      <c r="P39" s="61" t="s">
        <v>241</v>
      </c>
      <c r="Q39" s="253" t="s">
        <v>272</v>
      </c>
      <c r="R39" s="400"/>
      <c r="S39" s="393"/>
      <c r="T39" s="817"/>
      <c r="U39" s="400"/>
      <c r="V39" s="403"/>
      <c r="W39" s="386" t="s">
        <v>242</v>
      </c>
      <c r="X39" s="386"/>
      <c r="Y39" s="386"/>
      <c r="Z39" s="255" t="s">
        <v>272</v>
      </c>
      <c r="AA39" s="66">
        <f>+IF(Z39="Si",5,0)</f>
        <v>5</v>
      </c>
      <c r="AB39" s="386" t="s">
        <v>242</v>
      </c>
      <c r="AC39" s="386"/>
      <c r="AD39" s="386"/>
      <c r="AE39" s="255" t="s">
        <v>272</v>
      </c>
      <c r="AF39" s="66">
        <f>+IF(AE39="Si",5,0)</f>
        <v>5</v>
      </c>
      <c r="AG39" s="386" t="s">
        <v>242</v>
      </c>
      <c r="AH39" s="386"/>
      <c r="AI39" s="386"/>
      <c r="AJ39" s="255"/>
      <c r="AK39" s="66">
        <f>+IF(AJ39="Si",5,0)</f>
        <v>0</v>
      </c>
      <c r="AL39" s="386" t="s">
        <v>242</v>
      </c>
      <c r="AM39" s="386"/>
      <c r="AN39" s="386"/>
      <c r="AO39" s="255"/>
      <c r="AP39" s="66">
        <f>+IF(AO39="Si",5,0)</f>
        <v>0</v>
      </c>
      <c r="AQ39" s="400"/>
      <c r="AR39" s="400"/>
      <c r="AS39" s="423"/>
      <c r="AT39" s="400"/>
      <c r="AU39" s="777"/>
      <c r="AV39" s="774"/>
      <c r="AW39" s="756"/>
      <c r="AX39" s="756"/>
      <c r="AY39" s="777"/>
      <c r="AZ39" s="417"/>
      <c r="BA39" s="756"/>
      <c r="BB39" s="759"/>
      <c r="BC39" s="941"/>
      <c r="BD39" s="941"/>
      <c r="BE39" s="941"/>
      <c r="BF39" s="941"/>
      <c r="BG39" s="941"/>
      <c r="BH39" s="941"/>
      <c r="BI39" s="939"/>
      <c r="BJ39" s="939"/>
      <c r="BK39" s="939"/>
      <c r="BL39" s="291"/>
      <c r="BM39" s="939"/>
      <c r="BN39" s="291"/>
      <c r="BO39" s="897"/>
      <c r="BP39" s="309"/>
      <c r="BQ39" s="897"/>
      <c r="BR39" s="323"/>
      <c r="BS39" s="945"/>
      <c r="BT39" s="311"/>
      <c r="BU39" s="948"/>
      <c r="BV39" s="314"/>
      <c r="BW39" s="948"/>
      <c r="BX39" s="314"/>
      <c r="BY39" s="948"/>
    </row>
    <row r="40" spans="7:77" s="33" customFormat="1" ht="14.45" customHeight="1" x14ac:dyDescent="0.25">
      <c r="G40" s="431"/>
      <c r="H40" s="434"/>
      <c r="I40" s="824"/>
      <c r="J40" s="777"/>
      <c r="K40" s="777"/>
      <c r="L40" s="407"/>
      <c r="M40" s="407"/>
      <c r="N40" s="410"/>
      <c r="O40" s="400"/>
      <c r="P40" s="61" t="s">
        <v>243</v>
      </c>
      <c r="Q40" s="253" t="s">
        <v>272</v>
      </c>
      <c r="R40" s="400"/>
      <c r="S40" s="393" t="s">
        <v>311</v>
      </c>
      <c r="T40" s="817" t="s">
        <v>216</v>
      </c>
      <c r="U40" s="400"/>
      <c r="V40" s="403"/>
      <c r="W40" s="386" t="s">
        <v>244</v>
      </c>
      <c r="X40" s="386"/>
      <c r="Y40" s="386"/>
      <c r="Z40" s="255" t="s">
        <v>404</v>
      </c>
      <c r="AA40" s="66">
        <f>+IF(Z40="Si",15,0)</f>
        <v>0</v>
      </c>
      <c r="AB40" s="386" t="s">
        <v>244</v>
      </c>
      <c r="AC40" s="386"/>
      <c r="AD40" s="386"/>
      <c r="AE40" s="255" t="s">
        <v>404</v>
      </c>
      <c r="AF40" s="66">
        <f>+IF(AE40="Si",15,0)</f>
        <v>0</v>
      </c>
      <c r="AG40" s="386" t="s">
        <v>244</v>
      </c>
      <c r="AH40" s="386"/>
      <c r="AI40" s="386"/>
      <c r="AJ40" s="255"/>
      <c r="AK40" s="66">
        <f>+IF(AJ40="Si",15,0)</f>
        <v>0</v>
      </c>
      <c r="AL40" s="386" t="s">
        <v>244</v>
      </c>
      <c r="AM40" s="386"/>
      <c r="AN40" s="386"/>
      <c r="AO40" s="255"/>
      <c r="AP40" s="66">
        <f>+IF(AO40="Si",15,0)</f>
        <v>0</v>
      </c>
      <c r="AQ40" s="400"/>
      <c r="AR40" s="400"/>
      <c r="AS40" s="423"/>
      <c r="AT40" s="400"/>
      <c r="AU40" s="777"/>
      <c r="AV40" s="774"/>
      <c r="AW40" s="756"/>
      <c r="AX40" s="756"/>
      <c r="AY40" s="777"/>
      <c r="AZ40" s="417"/>
      <c r="BA40" s="756"/>
      <c r="BB40" s="759"/>
      <c r="BC40" s="941"/>
      <c r="BD40" s="941"/>
      <c r="BE40" s="941"/>
      <c r="BF40" s="941"/>
      <c r="BG40" s="941"/>
      <c r="BH40" s="941"/>
      <c r="BI40" s="939"/>
      <c r="BJ40" s="939"/>
      <c r="BK40" s="939"/>
      <c r="BL40" s="291"/>
      <c r="BM40" s="939"/>
      <c r="BN40" s="291"/>
      <c r="BO40" s="897"/>
      <c r="BP40" s="309"/>
      <c r="BQ40" s="897"/>
      <c r="BR40" s="323"/>
      <c r="BS40" s="945"/>
      <c r="BT40" s="311"/>
      <c r="BU40" s="948"/>
      <c r="BV40" s="314"/>
      <c r="BW40" s="948"/>
      <c r="BX40" s="314"/>
      <c r="BY40" s="948"/>
    </row>
    <row r="41" spans="7:77" s="33" customFormat="1" ht="14.45" customHeight="1" x14ac:dyDescent="0.25">
      <c r="G41" s="431"/>
      <c r="H41" s="434"/>
      <c r="I41" s="824"/>
      <c r="J41" s="777"/>
      <c r="K41" s="777"/>
      <c r="L41" s="407"/>
      <c r="M41" s="407"/>
      <c r="N41" s="410"/>
      <c r="O41" s="400"/>
      <c r="P41" s="61" t="s">
        <v>245</v>
      </c>
      <c r="Q41" s="253" t="s">
        <v>272</v>
      </c>
      <c r="R41" s="400"/>
      <c r="S41" s="393"/>
      <c r="T41" s="817"/>
      <c r="U41" s="400"/>
      <c r="V41" s="403"/>
      <c r="W41" s="386" t="s">
        <v>246</v>
      </c>
      <c r="X41" s="386"/>
      <c r="Y41" s="386"/>
      <c r="Z41" s="255" t="s">
        <v>272</v>
      </c>
      <c r="AA41" s="66">
        <f>+IF(Z41="Si",10,0)</f>
        <v>10</v>
      </c>
      <c r="AB41" s="386" t="s">
        <v>246</v>
      </c>
      <c r="AC41" s="386"/>
      <c r="AD41" s="386"/>
      <c r="AE41" s="255" t="s">
        <v>272</v>
      </c>
      <c r="AF41" s="66">
        <f>+IF(AE41="Si",10,0)</f>
        <v>10</v>
      </c>
      <c r="AG41" s="386" t="s">
        <v>246</v>
      </c>
      <c r="AH41" s="386"/>
      <c r="AI41" s="386"/>
      <c r="AJ41" s="255"/>
      <c r="AK41" s="66">
        <f>+IF(AJ41="Si",10,0)</f>
        <v>0</v>
      </c>
      <c r="AL41" s="386" t="s">
        <v>246</v>
      </c>
      <c r="AM41" s="386"/>
      <c r="AN41" s="386"/>
      <c r="AO41" s="255"/>
      <c r="AP41" s="66">
        <f>+IF(AO41="Si",10,0)</f>
        <v>0</v>
      </c>
      <c r="AQ41" s="400"/>
      <c r="AR41" s="400"/>
      <c r="AS41" s="423"/>
      <c r="AT41" s="400"/>
      <c r="AU41" s="777"/>
      <c r="AV41" s="774"/>
      <c r="AW41" s="756"/>
      <c r="AX41" s="756"/>
      <c r="AY41" s="777"/>
      <c r="AZ41" s="417"/>
      <c r="BA41" s="756"/>
      <c r="BB41" s="759"/>
      <c r="BC41" s="941"/>
      <c r="BD41" s="941"/>
      <c r="BE41" s="941"/>
      <c r="BF41" s="941"/>
      <c r="BG41" s="941"/>
      <c r="BH41" s="941"/>
      <c r="BI41" s="939"/>
      <c r="BJ41" s="939"/>
      <c r="BK41" s="939"/>
      <c r="BL41" s="291"/>
      <c r="BM41" s="939"/>
      <c r="BN41" s="291"/>
      <c r="BO41" s="897"/>
      <c r="BP41" s="309"/>
      <c r="BQ41" s="897"/>
      <c r="BR41" s="323"/>
      <c r="BS41" s="945"/>
      <c r="BT41" s="311"/>
      <c r="BU41" s="948"/>
      <c r="BV41" s="314"/>
      <c r="BW41" s="948"/>
      <c r="BX41" s="314"/>
      <c r="BY41" s="948"/>
    </row>
    <row r="42" spans="7:77" s="33" customFormat="1" ht="33" customHeight="1" x14ac:dyDescent="0.25">
      <c r="G42" s="431"/>
      <c r="H42" s="434"/>
      <c r="I42" s="824"/>
      <c r="J42" s="777"/>
      <c r="K42" s="777"/>
      <c r="L42" s="407"/>
      <c r="M42" s="407"/>
      <c r="N42" s="410"/>
      <c r="O42" s="400"/>
      <c r="P42" s="61" t="s">
        <v>247</v>
      </c>
      <c r="Q42" s="253" t="s">
        <v>272</v>
      </c>
      <c r="R42" s="400"/>
      <c r="S42" s="818"/>
      <c r="T42" s="818"/>
      <c r="U42" s="400"/>
      <c r="V42" s="403"/>
      <c r="W42" s="386" t="s">
        <v>248</v>
      </c>
      <c r="X42" s="386"/>
      <c r="Y42" s="386"/>
      <c r="Z42" s="255" t="s">
        <v>272</v>
      </c>
      <c r="AA42" s="66">
        <f>+IF(Z42="Si",15,0)</f>
        <v>15</v>
      </c>
      <c r="AB42" s="386" t="s">
        <v>248</v>
      </c>
      <c r="AC42" s="386"/>
      <c r="AD42" s="386"/>
      <c r="AE42" s="255" t="s">
        <v>272</v>
      </c>
      <c r="AF42" s="66">
        <f>+IF(AE42="Si",15,0)</f>
        <v>15</v>
      </c>
      <c r="AG42" s="386" t="s">
        <v>248</v>
      </c>
      <c r="AH42" s="386"/>
      <c r="AI42" s="386"/>
      <c r="AJ42" s="255"/>
      <c r="AK42" s="66">
        <f>+IF(AJ42="Si",15,0)</f>
        <v>0</v>
      </c>
      <c r="AL42" s="386" t="s">
        <v>248</v>
      </c>
      <c r="AM42" s="386"/>
      <c r="AN42" s="386"/>
      <c r="AO42" s="255"/>
      <c r="AP42" s="66">
        <f>+IF(AO42="Si",15,0)</f>
        <v>0</v>
      </c>
      <c r="AQ42" s="400"/>
      <c r="AR42" s="400"/>
      <c r="AS42" s="423"/>
      <c r="AT42" s="400"/>
      <c r="AU42" s="777"/>
      <c r="AV42" s="774"/>
      <c r="AW42" s="756"/>
      <c r="AX42" s="756"/>
      <c r="AY42" s="777"/>
      <c r="AZ42" s="417"/>
      <c r="BA42" s="756"/>
      <c r="BB42" s="759"/>
      <c r="BC42" s="941"/>
      <c r="BD42" s="941"/>
      <c r="BE42" s="941"/>
      <c r="BF42" s="941"/>
      <c r="BG42" s="941"/>
      <c r="BH42" s="941"/>
      <c r="BI42" s="939"/>
      <c r="BJ42" s="939"/>
      <c r="BK42" s="939"/>
      <c r="BL42" s="291"/>
      <c r="BM42" s="939"/>
      <c r="BN42" s="291"/>
      <c r="BO42" s="897"/>
      <c r="BP42" s="309"/>
      <c r="BQ42" s="897"/>
      <c r="BR42" s="323"/>
      <c r="BS42" s="945"/>
      <c r="BT42" s="311"/>
      <c r="BU42" s="948"/>
      <c r="BV42" s="314"/>
      <c r="BW42" s="948"/>
      <c r="BX42" s="314"/>
      <c r="BY42" s="948"/>
    </row>
    <row r="43" spans="7:77" s="33" customFormat="1" ht="43.5" customHeight="1" x14ac:dyDescent="0.25">
      <c r="G43" s="431"/>
      <c r="H43" s="434"/>
      <c r="I43" s="824"/>
      <c r="J43" s="777"/>
      <c r="K43" s="777"/>
      <c r="L43" s="407"/>
      <c r="M43" s="407"/>
      <c r="N43" s="410"/>
      <c r="O43" s="400"/>
      <c r="P43" s="61" t="s">
        <v>249</v>
      </c>
      <c r="Q43" s="253" t="s">
        <v>272</v>
      </c>
      <c r="R43" s="400"/>
      <c r="S43" s="818"/>
      <c r="T43" s="818"/>
      <c r="U43" s="400"/>
      <c r="V43" s="403"/>
      <c r="W43" s="386" t="s">
        <v>250</v>
      </c>
      <c r="X43" s="386"/>
      <c r="Y43" s="386"/>
      <c r="Z43" s="255" t="s">
        <v>272</v>
      </c>
      <c r="AA43" s="66">
        <f>+IF(Z43="Si",10,0)</f>
        <v>10</v>
      </c>
      <c r="AB43" s="386" t="s">
        <v>250</v>
      </c>
      <c r="AC43" s="386"/>
      <c r="AD43" s="386"/>
      <c r="AE43" s="255" t="s">
        <v>272</v>
      </c>
      <c r="AF43" s="66">
        <f>+IF(AE43="Si",10,0)</f>
        <v>10</v>
      </c>
      <c r="AG43" s="386" t="s">
        <v>250</v>
      </c>
      <c r="AH43" s="386"/>
      <c r="AI43" s="386"/>
      <c r="AJ43" s="255"/>
      <c r="AK43" s="66">
        <f>+IF(AJ43="Si",10,0)</f>
        <v>0</v>
      </c>
      <c r="AL43" s="386" t="s">
        <v>250</v>
      </c>
      <c r="AM43" s="386"/>
      <c r="AN43" s="386"/>
      <c r="AO43" s="255"/>
      <c r="AP43" s="66">
        <f>+IF(AO43="Si",10,0)</f>
        <v>0</v>
      </c>
      <c r="AQ43" s="400"/>
      <c r="AR43" s="400"/>
      <c r="AS43" s="423"/>
      <c r="AT43" s="400"/>
      <c r="AU43" s="777"/>
      <c r="AV43" s="774"/>
      <c r="AW43" s="756"/>
      <c r="AX43" s="756"/>
      <c r="AY43" s="777"/>
      <c r="AZ43" s="417"/>
      <c r="BA43" s="756"/>
      <c r="BB43" s="759"/>
      <c r="BC43" s="941"/>
      <c r="BD43" s="941"/>
      <c r="BE43" s="941"/>
      <c r="BF43" s="941"/>
      <c r="BG43" s="941"/>
      <c r="BH43" s="941"/>
      <c r="BI43" s="939"/>
      <c r="BJ43" s="939"/>
      <c r="BK43" s="939"/>
      <c r="BL43" s="291"/>
      <c r="BM43" s="939"/>
      <c r="BN43" s="291"/>
      <c r="BO43" s="897"/>
      <c r="BP43" s="309"/>
      <c r="BQ43" s="897"/>
      <c r="BR43" s="323"/>
      <c r="BS43" s="945"/>
      <c r="BT43" s="311"/>
      <c r="BU43" s="948"/>
      <c r="BV43" s="314"/>
      <c r="BW43" s="948"/>
      <c r="BX43" s="314"/>
      <c r="BY43" s="948"/>
    </row>
    <row r="44" spans="7:77" s="33" customFormat="1" ht="198" customHeight="1" thickBot="1" x14ac:dyDescent="0.3">
      <c r="G44" s="432"/>
      <c r="H44" s="435"/>
      <c r="I44" s="825"/>
      <c r="J44" s="778"/>
      <c r="K44" s="778"/>
      <c r="L44" s="408"/>
      <c r="M44" s="408"/>
      <c r="N44" s="411"/>
      <c r="O44" s="401"/>
      <c r="P44" s="67" t="s">
        <v>251</v>
      </c>
      <c r="Q44" s="254" t="s">
        <v>272</v>
      </c>
      <c r="R44" s="401"/>
      <c r="S44" s="819"/>
      <c r="T44" s="819"/>
      <c r="U44" s="401"/>
      <c r="V44" s="404"/>
      <c r="W44" s="395" t="s">
        <v>252</v>
      </c>
      <c r="X44" s="395"/>
      <c r="Y44" s="395"/>
      <c r="Z44" s="256" t="s">
        <v>272</v>
      </c>
      <c r="AA44" s="69">
        <f>+IF(Z44="Si",30,0)</f>
        <v>30</v>
      </c>
      <c r="AB44" s="395" t="s">
        <v>252</v>
      </c>
      <c r="AC44" s="395"/>
      <c r="AD44" s="395"/>
      <c r="AE44" s="256" t="s">
        <v>272</v>
      </c>
      <c r="AF44" s="69">
        <f>+IF(AE44="Si",30,0)</f>
        <v>30</v>
      </c>
      <c r="AG44" s="395" t="s">
        <v>252</v>
      </c>
      <c r="AH44" s="395"/>
      <c r="AI44" s="395"/>
      <c r="AJ44" s="256"/>
      <c r="AK44" s="69">
        <f>+IF(AJ44="Si",30,0)</f>
        <v>0</v>
      </c>
      <c r="AL44" s="395" t="s">
        <v>252</v>
      </c>
      <c r="AM44" s="395"/>
      <c r="AN44" s="395"/>
      <c r="AO44" s="256"/>
      <c r="AP44" s="69">
        <f>+IF(AO44="Si",30,0)</f>
        <v>0</v>
      </c>
      <c r="AQ44" s="401"/>
      <c r="AR44" s="401"/>
      <c r="AS44" s="424"/>
      <c r="AT44" s="426"/>
      <c r="AU44" s="778"/>
      <c r="AV44" s="775"/>
      <c r="AW44" s="757"/>
      <c r="AX44" s="757"/>
      <c r="AY44" s="778"/>
      <c r="AZ44" s="418"/>
      <c r="BA44" s="757"/>
      <c r="BB44" s="760"/>
      <c r="BC44" s="942"/>
      <c r="BD44" s="942"/>
      <c r="BE44" s="942"/>
      <c r="BF44" s="942"/>
      <c r="BG44" s="942"/>
      <c r="BH44" s="942"/>
      <c r="BI44" s="939"/>
      <c r="BJ44" s="939"/>
      <c r="BK44" s="939"/>
      <c r="BL44" s="291"/>
      <c r="BM44" s="939"/>
      <c r="BN44" s="291"/>
      <c r="BO44" s="897"/>
      <c r="BP44" s="309"/>
      <c r="BQ44" s="897"/>
      <c r="BR44" s="323"/>
      <c r="BS44" s="946"/>
      <c r="BT44" s="312"/>
      <c r="BU44" s="949"/>
      <c r="BV44" s="315"/>
      <c r="BW44" s="949"/>
      <c r="BX44" s="315"/>
      <c r="BY44" s="949"/>
    </row>
    <row r="45" spans="7:77" s="33" customFormat="1" ht="15" hidden="1" customHeight="1" x14ac:dyDescent="0.25">
      <c r="G45" s="828" t="str">
        <f>+'Identificación de Riesgos'!$B$6</f>
        <v>Gestión de Proyectos</v>
      </c>
      <c r="H45" s="831" t="str">
        <f>+'Identificación de Riesgos'!$C$6</f>
        <v>Apoyar a las entidades territoriales y promotores en la gestión, seguimiento o supervisión a los proyectos de desarrollo urbano y territorial; agua potable y saneamiento básico y vivienda apoyados por la entidad, para contribuir al desarrollo de ciudades compactas y ambientalmente sostenibles</v>
      </c>
      <c r="I45" s="834" t="str">
        <f>+'Identificación de Riesgos'!G8</f>
        <v>Factor de Riesgo 3</v>
      </c>
      <c r="J45" s="834" t="str">
        <f>+'Identificación de Riesgos'!H8</f>
        <v>Causas FR3</v>
      </c>
      <c r="K45" s="834" t="str">
        <f>+'Identificación de Riesgos'!J8</f>
        <v>Efectos  FR3</v>
      </c>
      <c r="L45" s="406" t="s">
        <v>216</v>
      </c>
      <c r="M45" s="406" t="s">
        <v>216</v>
      </c>
      <c r="N45" s="409" t="s">
        <v>216</v>
      </c>
      <c r="O45" s="725" t="str">
        <f>G663</f>
        <v>No Aplica</v>
      </c>
      <c r="P45" s="155" t="s">
        <v>217</v>
      </c>
      <c r="Q45" s="156" t="s">
        <v>216</v>
      </c>
      <c r="R45" s="725" t="str">
        <f>+G674</f>
        <v>No Aplica</v>
      </c>
      <c r="S45" s="168" t="s">
        <v>308</v>
      </c>
      <c r="T45" s="157" t="s">
        <v>216</v>
      </c>
      <c r="U45" s="725" t="str">
        <f>+G687</f>
        <v>No Aplica</v>
      </c>
      <c r="V45" s="728" t="str">
        <f>+G698</f>
        <v>No Aplica</v>
      </c>
      <c r="W45" s="754" t="s">
        <v>218</v>
      </c>
      <c r="X45" s="754"/>
      <c r="Y45" s="754" t="s">
        <v>219</v>
      </c>
      <c r="Z45" s="754"/>
      <c r="AA45" s="158"/>
      <c r="AB45" s="754" t="s">
        <v>218</v>
      </c>
      <c r="AC45" s="754"/>
      <c r="AD45" s="754" t="s">
        <v>219</v>
      </c>
      <c r="AE45" s="754"/>
      <c r="AF45" s="158"/>
      <c r="AG45" s="754" t="s">
        <v>218</v>
      </c>
      <c r="AH45" s="754"/>
      <c r="AI45" s="754" t="s">
        <v>219</v>
      </c>
      <c r="AJ45" s="754"/>
      <c r="AK45" s="158"/>
      <c r="AL45" s="754" t="s">
        <v>218</v>
      </c>
      <c r="AM45" s="754"/>
      <c r="AN45" s="754" t="s">
        <v>219</v>
      </c>
      <c r="AO45" s="754"/>
      <c r="AP45" s="158"/>
      <c r="AQ45" s="725" t="str">
        <f>+G665</f>
        <v>No Aplica</v>
      </c>
      <c r="AR45" s="725" t="str">
        <f>+G700</f>
        <v>No Aplica</v>
      </c>
      <c r="AS45" s="744" t="str">
        <f>+G701</f>
        <v>No Aplica</v>
      </c>
      <c r="AT45" s="747" t="str">
        <f>+G702</f>
        <v>No Aplica</v>
      </c>
      <c r="AU45" s="749" t="str">
        <f>IF(AT45="No Aplica","No Aplica",IF(AT45="Asumir","No requiere Acciones Adicionales","Debe definir Acciones Complementarias"))</f>
        <v>No Aplica</v>
      </c>
      <c r="AV45" s="751"/>
      <c r="AW45" s="751"/>
      <c r="AX45" s="751"/>
      <c r="AY45" s="755"/>
      <c r="AZ45" s="732" t="str">
        <f>+G703</f>
        <v>No Aplica</v>
      </c>
      <c r="BA45" s="735" t="s">
        <v>407</v>
      </c>
      <c r="BB45" s="972"/>
      <c r="BC45" s="898"/>
      <c r="BD45" s="292"/>
      <c r="BE45" s="898"/>
      <c r="BF45" s="292"/>
      <c r="BG45" s="898"/>
      <c r="BH45" s="292"/>
      <c r="BI45" s="898"/>
      <c r="BJ45" s="292"/>
      <c r="BK45" s="898"/>
      <c r="BL45" s="292"/>
      <c r="BM45" s="898"/>
      <c r="BN45" s="292"/>
      <c r="BO45" s="935"/>
      <c r="BP45" s="304"/>
      <c r="BQ45" s="937"/>
      <c r="BR45" s="294"/>
      <c r="BS45" s="937"/>
      <c r="BT45" s="324"/>
      <c r="BU45" s="924"/>
      <c r="BV45" s="295"/>
      <c r="BW45" s="924"/>
      <c r="BX45" s="295"/>
      <c r="BY45" s="924"/>
    </row>
    <row r="46" spans="7:77" s="33" customFormat="1" ht="28.5" hidden="1" customHeight="1" x14ac:dyDescent="0.25">
      <c r="G46" s="829"/>
      <c r="H46" s="832"/>
      <c r="I46" s="835"/>
      <c r="J46" s="835"/>
      <c r="K46" s="835"/>
      <c r="L46" s="407"/>
      <c r="M46" s="407"/>
      <c r="N46" s="410"/>
      <c r="O46" s="726"/>
      <c r="P46" s="159" t="s">
        <v>220</v>
      </c>
      <c r="Q46" s="160" t="s">
        <v>216</v>
      </c>
      <c r="R46" s="726"/>
      <c r="S46" s="246" t="s">
        <v>309</v>
      </c>
      <c r="T46" s="157" t="s">
        <v>216</v>
      </c>
      <c r="U46" s="726"/>
      <c r="V46" s="729"/>
      <c r="W46" s="738"/>
      <c r="X46" s="739"/>
      <c r="Y46" s="738"/>
      <c r="Z46" s="739"/>
      <c r="AA46" s="259"/>
      <c r="AB46" s="738"/>
      <c r="AC46" s="739"/>
      <c r="AD46" s="738"/>
      <c r="AE46" s="739"/>
      <c r="AF46" s="259"/>
      <c r="AG46" s="738"/>
      <c r="AH46" s="739"/>
      <c r="AI46" s="738"/>
      <c r="AJ46" s="739"/>
      <c r="AK46" s="259"/>
      <c r="AL46" s="738"/>
      <c r="AM46" s="739"/>
      <c r="AN46" s="738"/>
      <c r="AO46" s="739"/>
      <c r="AP46" s="161"/>
      <c r="AQ46" s="726"/>
      <c r="AR46" s="726"/>
      <c r="AS46" s="745"/>
      <c r="AT46" s="726"/>
      <c r="AU46" s="750"/>
      <c r="AV46" s="752"/>
      <c r="AW46" s="752"/>
      <c r="AX46" s="752"/>
      <c r="AY46" s="756"/>
      <c r="AZ46" s="733"/>
      <c r="BA46" s="736"/>
      <c r="BB46" s="973"/>
      <c r="BC46" s="899"/>
      <c r="BD46" s="293"/>
      <c r="BE46" s="899"/>
      <c r="BF46" s="293"/>
      <c r="BG46" s="899"/>
      <c r="BH46" s="293"/>
      <c r="BI46" s="899"/>
      <c r="BJ46" s="293"/>
      <c r="BK46" s="899"/>
      <c r="BL46" s="293"/>
      <c r="BM46" s="899"/>
      <c r="BN46" s="293"/>
      <c r="BO46" s="936"/>
      <c r="BP46" s="305"/>
      <c r="BQ46" s="937"/>
      <c r="BR46" s="294"/>
      <c r="BS46" s="937"/>
      <c r="BT46" s="324"/>
      <c r="BU46" s="925"/>
      <c r="BV46" s="296"/>
      <c r="BW46" s="925"/>
      <c r="BX46" s="296"/>
      <c r="BY46" s="925"/>
    </row>
    <row r="47" spans="7:77" s="33" customFormat="1" ht="33.75" hidden="1" customHeight="1" x14ac:dyDescent="0.25">
      <c r="G47" s="829"/>
      <c r="H47" s="832"/>
      <c r="I47" s="835"/>
      <c r="J47" s="835"/>
      <c r="K47" s="835"/>
      <c r="L47" s="407"/>
      <c r="M47" s="407"/>
      <c r="N47" s="410"/>
      <c r="O47" s="726"/>
      <c r="P47" s="159" t="s">
        <v>221</v>
      </c>
      <c r="Q47" s="160" t="s">
        <v>216</v>
      </c>
      <c r="R47" s="726"/>
      <c r="S47" s="393" t="s">
        <v>310</v>
      </c>
      <c r="T47" s="157" t="s">
        <v>216</v>
      </c>
      <c r="U47" s="726"/>
      <c r="V47" s="729"/>
      <c r="W47" s="740"/>
      <c r="X47" s="741"/>
      <c r="Y47" s="740"/>
      <c r="Z47" s="741"/>
      <c r="AA47" s="259"/>
      <c r="AB47" s="740"/>
      <c r="AC47" s="741"/>
      <c r="AD47" s="740"/>
      <c r="AE47" s="741"/>
      <c r="AF47" s="259"/>
      <c r="AG47" s="740"/>
      <c r="AH47" s="741"/>
      <c r="AI47" s="740"/>
      <c r="AJ47" s="741"/>
      <c r="AK47" s="259"/>
      <c r="AL47" s="740"/>
      <c r="AM47" s="741"/>
      <c r="AN47" s="740"/>
      <c r="AO47" s="741"/>
      <c r="AP47" s="161"/>
      <c r="AQ47" s="726"/>
      <c r="AR47" s="726"/>
      <c r="AS47" s="745"/>
      <c r="AT47" s="726"/>
      <c r="AU47" s="752"/>
      <c r="AV47" s="752"/>
      <c r="AW47" s="752"/>
      <c r="AX47" s="752"/>
      <c r="AY47" s="756"/>
      <c r="AZ47" s="733"/>
      <c r="BA47" s="736"/>
      <c r="BB47" s="973"/>
      <c r="BC47" s="899"/>
      <c r="BD47" s="293"/>
      <c r="BE47" s="899"/>
      <c r="BF47" s="293"/>
      <c r="BG47" s="899"/>
      <c r="BH47" s="293"/>
      <c r="BI47" s="899"/>
      <c r="BJ47" s="293"/>
      <c r="BK47" s="899"/>
      <c r="BL47" s="293"/>
      <c r="BM47" s="899"/>
      <c r="BN47" s="293"/>
      <c r="BO47" s="936"/>
      <c r="BP47" s="305"/>
      <c r="BQ47" s="937"/>
      <c r="BR47" s="294"/>
      <c r="BS47" s="937"/>
      <c r="BT47" s="324"/>
      <c r="BU47" s="925"/>
      <c r="BV47" s="296"/>
      <c r="BW47" s="925"/>
      <c r="BX47" s="296"/>
      <c r="BY47" s="925"/>
    </row>
    <row r="48" spans="7:77" s="33" customFormat="1" ht="28.5" hidden="1" customHeight="1" x14ac:dyDescent="0.25">
      <c r="G48" s="829"/>
      <c r="H48" s="832"/>
      <c r="I48" s="287" t="s">
        <v>254</v>
      </c>
      <c r="J48" s="776"/>
      <c r="K48" s="776"/>
      <c r="L48" s="407"/>
      <c r="M48" s="407"/>
      <c r="N48" s="410"/>
      <c r="O48" s="726"/>
      <c r="P48" s="159" t="s">
        <v>225</v>
      </c>
      <c r="Q48" s="160" t="s">
        <v>216</v>
      </c>
      <c r="R48" s="726"/>
      <c r="S48" s="393"/>
      <c r="T48" s="157" t="s">
        <v>216</v>
      </c>
      <c r="U48" s="726"/>
      <c r="V48" s="729"/>
      <c r="W48" s="740"/>
      <c r="X48" s="741"/>
      <c r="Y48" s="740"/>
      <c r="Z48" s="741"/>
      <c r="AA48" s="259"/>
      <c r="AB48" s="740"/>
      <c r="AC48" s="741"/>
      <c r="AD48" s="740"/>
      <c r="AE48" s="741"/>
      <c r="AF48" s="259"/>
      <c r="AG48" s="740"/>
      <c r="AH48" s="741"/>
      <c r="AI48" s="740"/>
      <c r="AJ48" s="741"/>
      <c r="AK48" s="259"/>
      <c r="AL48" s="740"/>
      <c r="AM48" s="741"/>
      <c r="AN48" s="740"/>
      <c r="AO48" s="741"/>
      <c r="AP48" s="161"/>
      <c r="AQ48" s="726"/>
      <c r="AR48" s="726"/>
      <c r="AS48" s="745"/>
      <c r="AT48" s="726"/>
      <c r="AU48" s="752"/>
      <c r="AV48" s="752"/>
      <c r="AW48" s="752"/>
      <c r="AX48" s="752"/>
      <c r="AY48" s="756"/>
      <c r="AZ48" s="733"/>
      <c r="BA48" s="736"/>
      <c r="BB48" s="973"/>
      <c r="BC48" s="899"/>
      <c r="BD48" s="293"/>
      <c r="BE48" s="899"/>
      <c r="BF48" s="293"/>
      <c r="BG48" s="899"/>
      <c r="BH48" s="293"/>
      <c r="BI48" s="899"/>
      <c r="BJ48" s="293"/>
      <c r="BK48" s="899"/>
      <c r="BL48" s="293"/>
      <c r="BM48" s="899"/>
      <c r="BN48" s="293"/>
      <c r="BO48" s="936"/>
      <c r="BP48" s="305"/>
      <c r="BQ48" s="937"/>
      <c r="BR48" s="294"/>
      <c r="BS48" s="937"/>
      <c r="BT48" s="324"/>
      <c r="BU48" s="925"/>
      <c r="BV48" s="296"/>
      <c r="BW48" s="925"/>
      <c r="BX48" s="296"/>
      <c r="BY48" s="925"/>
    </row>
    <row r="49" spans="7:77" s="33" customFormat="1" ht="28.5" hidden="1" customHeight="1" x14ac:dyDescent="0.25">
      <c r="G49" s="829"/>
      <c r="H49" s="832"/>
      <c r="I49" s="820"/>
      <c r="J49" s="777"/>
      <c r="K49" s="777"/>
      <c r="L49" s="407"/>
      <c r="M49" s="407"/>
      <c r="N49" s="410"/>
      <c r="O49" s="726"/>
      <c r="P49" s="159" t="s">
        <v>227</v>
      </c>
      <c r="Q49" s="160" t="s">
        <v>216</v>
      </c>
      <c r="R49" s="726"/>
      <c r="S49" s="393" t="s">
        <v>314</v>
      </c>
      <c r="T49" s="157" t="s">
        <v>216</v>
      </c>
      <c r="U49" s="726"/>
      <c r="V49" s="729"/>
      <c r="W49" s="740"/>
      <c r="X49" s="741"/>
      <c r="Y49" s="740"/>
      <c r="Z49" s="741"/>
      <c r="AA49" s="259"/>
      <c r="AB49" s="740"/>
      <c r="AC49" s="741"/>
      <c r="AD49" s="740"/>
      <c r="AE49" s="741"/>
      <c r="AF49" s="259"/>
      <c r="AG49" s="740"/>
      <c r="AH49" s="741"/>
      <c r="AI49" s="740"/>
      <c r="AJ49" s="741"/>
      <c r="AK49" s="259"/>
      <c r="AL49" s="740"/>
      <c r="AM49" s="741"/>
      <c r="AN49" s="740"/>
      <c r="AO49" s="741"/>
      <c r="AP49" s="161"/>
      <c r="AQ49" s="726"/>
      <c r="AR49" s="726"/>
      <c r="AS49" s="745"/>
      <c r="AT49" s="726"/>
      <c r="AU49" s="752"/>
      <c r="AV49" s="752"/>
      <c r="AW49" s="752"/>
      <c r="AX49" s="752"/>
      <c r="AY49" s="756"/>
      <c r="AZ49" s="733"/>
      <c r="BA49" s="736"/>
      <c r="BB49" s="973"/>
      <c r="BC49" s="899"/>
      <c r="BD49" s="293"/>
      <c r="BE49" s="899"/>
      <c r="BF49" s="293"/>
      <c r="BG49" s="899"/>
      <c r="BH49" s="293"/>
      <c r="BI49" s="899"/>
      <c r="BJ49" s="293"/>
      <c r="BK49" s="899"/>
      <c r="BL49" s="293"/>
      <c r="BM49" s="899"/>
      <c r="BN49" s="293"/>
      <c r="BO49" s="936"/>
      <c r="BP49" s="305"/>
      <c r="BQ49" s="937"/>
      <c r="BR49" s="294"/>
      <c r="BS49" s="937"/>
      <c r="BT49" s="324"/>
      <c r="BU49" s="925"/>
      <c r="BV49" s="296"/>
      <c r="BW49" s="925"/>
      <c r="BX49" s="296"/>
      <c r="BY49" s="925"/>
    </row>
    <row r="50" spans="7:77" s="33" customFormat="1" ht="15" hidden="1" customHeight="1" x14ac:dyDescent="0.25">
      <c r="G50" s="829"/>
      <c r="H50" s="832"/>
      <c r="I50" s="821"/>
      <c r="J50" s="777"/>
      <c r="K50" s="777"/>
      <c r="L50" s="407"/>
      <c r="M50" s="407"/>
      <c r="N50" s="410"/>
      <c r="O50" s="726"/>
      <c r="P50" s="159" t="s">
        <v>228</v>
      </c>
      <c r="Q50" s="160" t="s">
        <v>216</v>
      </c>
      <c r="R50" s="726"/>
      <c r="S50" s="393"/>
      <c r="T50" s="157" t="s">
        <v>216</v>
      </c>
      <c r="U50" s="726"/>
      <c r="V50" s="729"/>
      <c r="W50" s="742"/>
      <c r="X50" s="743"/>
      <c r="Y50" s="742"/>
      <c r="Z50" s="743"/>
      <c r="AA50" s="259"/>
      <c r="AB50" s="742"/>
      <c r="AC50" s="743"/>
      <c r="AD50" s="742"/>
      <c r="AE50" s="743"/>
      <c r="AF50" s="259"/>
      <c r="AG50" s="742"/>
      <c r="AH50" s="743"/>
      <c r="AI50" s="742"/>
      <c r="AJ50" s="743"/>
      <c r="AK50" s="259"/>
      <c r="AL50" s="742"/>
      <c r="AM50" s="743"/>
      <c r="AN50" s="742"/>
      <c r="AO50" s="743"/>
      <c r="AP50" s="161"/>
      <c r="AQ50" s="726"/>
      <c r="AR50" s="726"/>
      <c r="AS50" s="745"/>
      <c r="AT50" s="726"/>
      <c r="AU50" s="752"/>
      <c r="AV50" s="752"/>
      <c r="AW50" s="752"/>
      <c r="AX50" s="752"/>
      <c r="AY50" s="756"/>
      <c r="AZ50" s="733"/>
      <c r="BA50" s="736"/>
      <c r="BB50" s="973"/>
      <c r="BC50" s="899"/>
      <c r="BD50" s="293"/>
      <c r="BE50" s="899"/>
      <c r="BF50" s="293"/>
      <c r="BG50" s="899"/>
      <c r="BH50" s="293"/>
      <c r="BI50" s="899"/>
      <c r="BJ50" s="293"/>
      <c r="BK50" s="899"/>
      <c r="BL50" s="293"/>
      <c r="BM50" s="899"/>
      <c r="BN50" s="293"/>
      <c r="BO50" s="936"/>
      <c r="BP50" s="305"/>
      <c r="BQ50" s="937"/>
      <c r="BR50" s="294"/>
      <c r="BS50" s="937"/>
      <c r="BT50" s="324"/>
      <c r="BU50" s="925"/>
      <c r="BV50" s="296"/>
      <c r="BW50" s="925"/>
      <c r="BX50" s="296"/>
      <c r="BY50" s="925"/>
    </row>
    <row r="51" spans="7:77" s="33" customFormat="1" hidden="1" x14ac:dyDescent="0.25">
      <c r="G51" s="829"/>
      <c r="H51" s="832"/>
      <c r="I51" s="821"/>
      <c r="J51" s="777"/>
      <c r="K51" s="777"/>
      <c r="L51" s="407"/>
      <c r="M51" s="407"/>
      <c r="N51" s="410"/>
      <c r="O51" s="726"/>
      <c r="P51" s="159" t="s">
        <v>229</v>
      </c>
      <c r="Q51" s="160" t="s">
        <v>216</v>
      </c>
      <c r="R51" s="726"/>
      <c r="S51" s="393"/>
      <c r="T51" s="157" t="s">
        <v>216</v>
      </c>
      <c r="U51" s="726"/>
      <c r="V51" s="729"/>
      <c r="W51" s="731"/>
      <c r="X51" s="731"/>
      <c r="Y51" s="731"/>
      <c r="Z51" s="731"/>
      <c r="AA51" s="259"/>
      <c r="AB51" s="731"/>
      <c r="AC51" s="731"/>
      <c r="AD51" s="731"/>
      <c r="AE51" s="731"/>
      <c r="AF51" s="259"/>
      <c r="AG51" s="731"/>
      <c r="AH51" s="731"/>
      <c r="AI51" s="731"/>
      <c r="AJ51" s="731"/>
      <c r="AK51" s="259"/>
      <c r="AL51" s="731"/>
      <c r="AM51" s="731"/>
      <c r="AN51" s="731"/>
      <c r="AO51" s="731"/>
      <c r="AP51" s="161"/>
      <c r="AQ51" s="726"/>
      <c r="AR51" s="726"/>
      <c r="AS51" s="745"/>
      <c r="AT51" s="726"/>
      <c r="AU51" s="752"/>
      <c r="AV51" s="752"/>
      <c r="AW51" s="752"/>
      <c r="AX51" s="752"/>
      <c r="AY51" s="756"/>
      <c r="AZ51" s="733"/>
      <c r="BA51" s="736"/>
      <c r="BB51" s="973"/>
      <c r="BC51" s="899"/>
      <c r="BD51" s="293"/>
      <c r="BE51" s="899"/>
      <c r="BF51" s="293"/>
      <c r="BG51" s="899"/>
      <c r="BH51" s="293"/>
      <c r="BI51" s="899"/>
      <c r="BJ51" s="293"/>
      <c r="BK51" s="899"/>
      <c r="BL51" s="293"/>
      <c r="BM51" s="899"/>
      <c r="BN51" s="293"/>
      <c r="BO51" s="936"/>
      <c r="BP51" s="305"/>
      <c r="BQ51" s="937"/>
      <c r="BR51" s="294"/>
      <c r="BS51" s="937"/>
      <c r="BT51" s="324"/>
      <c r="BU51" s="925"/>
      <c r="BV51" s="296"/>
      <c r="BW51" s="925"/>
      <c r="BX51" s="296"/>
      <c r="BY51" s="925"/>
    </row>
    <row r="52" spans="7:77" s="33" customFormat="1" ht="48" hidden="1" customHeight="1" x14ac:dyDescent="0.25">
      <c r="G52" s="829"/>
      <c r="H52" s="832"/>
      <c r="I52" s="821"/>
      <c r="J52" s="777"/>
      <c r="K52" s="777"/>
      <c r="L52" s="407"/>
      <c r="M52" s="407"/>
      <c r="N52" s="410"/>
      <c r="O52" s="726"/>
      <c r="P52" s="159" t="s">
        <v>232</v>
      </c>
      <c r="Q52" s="160" t="s">
        <v>216</v>
      </c>
      <c r="R52" s="726"/>
      <c r="S52" s="393" t="s">
        <v>307</v>
      </c>
      <c r="T52" s="157" t="s">
        <v>216</v>
      </c>
      <c r="U52" s="726"/>
      <c r="V52" s="729"/>
      <c r="W52" s="738"/>
      <c r="X52" s="739"/>
      <c r="Y52" s="738"/>
      <c r="Z52" s="739"/>
      <c r="AA52" s="267"/>
      <c r="AB52" s="738"/>
      <c r="AC52" s="739"/>
      <c r="AD52" s="738"/>
      <c r="AE52" s="739"/>
      <c r="AF52" s="259"/>
      <c r="AG52" s="738"/>
      <c r="AH52" s="739"/>
      <c r="AI52" s="738"/>
      <c r="AJ52" s="739"/>
      <c r="AK52" s="259"/>
      <c r="AL52" s="738"/>
      <c r="AM52" s="739"/>
      <c r="AN52" s="738"/>
      <c r="AO52" s="739"/>
      <c r="AP52" s="161"/>
      <c r="AQ52" s="726"/>
      <c r="AR52" s="726"/>
      <c r="AS52" s="745"/>
      <c r="AT52" s="726"/>
      <c r="AU52" s="752"/>
      <c r="AV52" s="752"/>
      <c r="AW52" s="752"/>
      <c r="AX52" s="752"/>
      <c r="AY52" s="756"/>
      <c r="AZ52" s="733"/>
      <c r="BA52" s="736"/>
      <c r="BB52" s="973"/>
      <c r="BC52" s="899"/>
      <c r="BD52" s="293"/>
      <c r="BE52" s="899"/>
      <c r="BF52" s="293"/>
      <c r="BG52" s="899"/>
      <c r="BH52" s="293"/>
      <c r="BI52" s="899"/>
      <c r="BJ52" s="293"/>
      <c r="BK52" s="899"/>
      <c r="BL52" s="293"/>
      <c r="BM52" s="899"/>
      <c r="BN52" s="293"/>
      <c r="BO52" s="936"/>
      <c r="BP52" s="305"/>
      <c r="BQ52" s="937"/>
      <c r="BR52" s="294"/>
      <c r="BS52" s="937"/>
      <c r="BT52" s="324"/>
      <c r="BU52" s="925"/>
      <c r="BV52" s="296"/>
      <c r="BW52" s="925"/>
      <c r="BX52" s="296"/>
      <c r="BY52" s="925"/>
    </row>
    <row r="53" spans="7:77" s="33" customFormat="1" hidden="1" x14ac:dyDescent="0.25">
      <c r="G53" s="829"/>
      <c r="H53" s="832"/>
      <c r="I53" s="821"/>
      <c r="J53" s="777"/>
      <c r="K53" s="777"/>
      <c r="L53" s="407"/>
      <c r="M53" s="407"/>
      <c r="N53" s="410"/>
      <c r="O53" s="726"/>
      <c r="P53" s="159" t="s">
        <v>233</v>
      </c>
      <c r="Q53" s="160" t="s">
        <v>216</v>
      </c>
      <c r="R53" s="726"/>
      <c r="S53" s="393"/>
      <c r="T53" s="157" t="s">
        <v>216</v>
      </c>
      <c r="U53" s="726"/>
      <c r="V53" s="729"/>
      <c r="W53" s="758" t="s">
        <v>234</v>
      </c>
      <c r="X53" s="758"/>
      <c r="Y53" s="758" t="s">
        <v>235</v>
      </c>
      <c r="Z53" s="758"/>
      <c r="AA53" s="161"/>
      <c r="AB53" s="758" t="s">
        <v>234</v>
      </c>
      <c r="AC53" s="758"/>
      <c r="AD53" s="758" t="s">
        <v>235</v>
      </c>
      <c r="AE53" s="758"/>
      <c r="AF53" s="161"/>
      <c r="AG53" s="758" t="s">
        <v>234</v>
      </c>
      <c r="AH53" s="758"/>
      <c r="AI53" s="758" t="s">
        <v>235</v>
      </c>
      <c r="AJ53" s="758"/>
      <c r="AK53" s="161"/>
      <c r="AL53" s="758" t="s">
        <v>234</v>
      </c>
      <c r="AM53" s="758"/>
      <c r="AN53" s="758" t="s">
        <v>235</v>
      </c>
      <c r="AO53" s="758"/>
      <c r="AP53" s="161"/>
      <c r="AQ53" s="726"/>
      <c r="AR53" s="726"/>
      <c r="AS53" s="745"/>
      <c r="AT53" s="726"/>
      <c r="AU53" s="752"/>
      <c r="AV53" s="752"/>
      <c r="AW53" s="752"/>
      <c r="AX53" s="752"/>
      <c r="AY53" s="756"/>
      <c r="AZ53" s="733"/>
      <c r="BA53" s="736"/>
      <c r="BB53" s="973"/>
      <c r="BC53" s="899"/>
      <c r="BD53" s="293"/>
      <c r="BE53" s="899"/>
      <c r="BF53" s="293"/>
      <c r="BG53" s="899"/>
      <c r="BH53" s="293"/>
      <c r="BI53" s="899"/>
      <c r="BJ53" s="293"/>
      <c r="BK53" s="899"/>
      <c r="BL53" s="293"/>
      <c r="BM53" s="899"/>
      <c r="BN53" s="293"/>
      <c r="BO53" s="936"/>
      <c r="BP53" s="305"/>
      <c r="BQ53" s="937"/>
      <c r="BR53" s="294"/>
      <c r="BS53" s="937"/>
      <c r="BT53" s="324"/>
      <c r="BU53" s="925"/>
      <c r="BV53" s="296"/>
      <c r="BW53" s="925"/>
      <c r="BX53" s="296"/>
      <c r="BY53" s="925"/>
    </row>
    <row r="54" spans="7:77" s="33" customFormat="1" ht="28.5" hidden="1" x14ac:dyDescent="0.25">
      <c r="G54" s="829"/>
      <c r="H54" s="832"/>
      <c r="I54" s="821"/>
      <c r="J54" s="777"/>
      <c r="K54" s="777"/>
      <c r="L54" s="407"/>
      <c r="M54" s="407"/>
      <c r="N54" s="410"/>
      <c r="O54" s="726"/>
      <c r="P54" s="159" t="s">
        <v>236</v>
      </c>
      <c r="Q54" s="160" t="s">
        <v>216</v>
      </c>
      <c r="R54" s="726"/>
      <c r="S54" s="393" t="s">
        <v>312</v>
      </c>
      <c r="T54" s="157" t="s">
        <v>216</v>
      </c>
      <c r="U54" s="726"/>
      <c r="V54" s="729"/>
      <c r="W54" s="716" t="s">
        <v>356</v>
      </c>
      <c r="X54" s="716"/>
      <c r="Y54" s="716" t="s">
        <v>369</v>
      </c>
      <c r="Z54" s="716"/>
      <c r="AA54" s="161"/>
      <c r="AB54" s="716" t="s">
        <v>357</v>
      </c>
      <c r="AC54" s="716"/>
      <c r="AD54" s="716" t="s">
        <v>365</v>
      </c>
      <c r="AE54" s="716"/>
      <c r="AF54" s="161"/>
      <c r="AG54" s="716" t="s">
        <v>357</v>
      </c>
      <c r="AH54" s="716"/>
      <c r="AI54" s="716" t="s">
        <v>365</v>
      </c>
      <c r="AJ54" s="716"/>
      <c r="AK54" s="161"/>
      <c r="AL54" s="716" t="s">
        <v>357</v>
      </c>
      <c r="AM54" s="716"/>
      <c r="AN54" s="716" t="s">
        <v>370</v>
      </c>
      <c r="AO54" s="716"/>
      <c r="AP54" s="161"/>
      <c r="AQ54" s="726"/>
      <c r="AR54" s="726"/>
      <c r="AS54" s="745"/>
      <c r="AT54" s="726"/>
      <c r="AU54" s="752"/>
      <c r="AV54" s="752"/>
      <c r="AW54" s="752"/>
      <c r="AX54" s="752"/>
      <c r="AY54" s="756"/>
      <c r="AZ54" s="733"/>
      <c r="BA54" s="736"/>
      <c r="BB54" s="973"/>
      <c r="BC54" s="899"/>
      <c r="BD54" s="293"/>
      <c r="BE54" s="899"/>
      <c r="BF54" s="293"/>
      <c r="BG54" s="899"/>
      <c r="BH54" s="293"/>
      <c r="BI54" s="899"/>
      <c r="BJ54" s="293"/>
      <c r="BK54" s="899"/>
      <c r="BL54" s="293"/>
      <c r="BM54" s="899"/>
      <c r="BN54" s="293"/>
      <c r="BO54" s="936"/>
      <c r="BP54" s="305"/>
      <c r="BQ54" s="937"/>
      <c r="BR54" s="294"/>
      <c r="BS54" s="937"/>
      <c r="BT54" s="324"/>
      <c r="BU54" s="925"/>
      <c r="BV54" s="296"/>
      <c r="BW54" s="925"/>
      <c r="BX54" s="296"/>
      <c r="BY54" s="925"/>
    </row>
    <row r="55" spans="7:77" s="33" customFormat="1" ht="131.25" hidden="1" customHeight="1" x14ac:dyDescent="0.25">
      <c r="G55" s="829"/>
      <c r="H55" s="832"/>
      <c r="I55" s="821"/>
      <c r="J55" s="777"/>
      <c r="K55" s="777"/>
      <c r="L55" s="407"/>
      <c r="M55" s="407"/>
      <c r="N55" s="410"/>
      <c r="O55" s="726"/>
      <c r="P55" s="159" t="s">
        <v>237</v>
      </c>
      <c r="Q55" s="160" t="s">
        <v>216</v>
      </c>
      <c r="R55" s="726"/>
      <c r="S55" s="393"/>
      <c r="T55" s="157" t="s">
        <v>216</v>
      </c>
      <c r="U55" s="726"/>
      <c r="V55" s="729"/>
      <c r="W55" s="713" t="s">
        <v>238</v>
      </c>
      <c r="X55" s="713"/>
      <c r="Y55" s="713"/>
      <c r="Z55" s="162">
        <f>+SUM(AA56:AA62)</f>
        <v>0</v>
      </c>
      <c r="AA55" s="163"/>
      <c r="AB55" s="713" t="s">
        <v>238</v>
      </c>
      <c r="AC55" s="713"/>
      <c r="AD55" s="713"/>
      <c r="AE55" s="162">
        <f>+SUM(AF56:AF62)</f>
        <v>0</v>
      </c>
      <c r="AF55" s="163"/>
      <c r="AG55" s="713" t="s">
        <v>238</v>
      </c>
      <c r="AH55" s="713"/>
      <c r="AI55" s="713"/>
      <c r="AJ55" s="162">
        <f>+SUM(AK56:AK62)</f>
        <v>0</v>
      </c>
      <c r="AK55" s="163"/>
      <c r="AL55" s="713" t="s">
        <v>238</v>
      </c>
      <c r="AM55" s="713"/>
      <c r="AN55" s="713"/>
      <c r="AO55" s="162">
        <f>+SUM(AP56:AP62)</f>
        <v>0</v>
      </c>
      <c r="AP55" s="163"/>
      <c r="AQ55" s="726"/>
      <c r="AR55" s="726"/>
      <c r="AS55" s="745"/>
      <c r="AT55" s="726"/>
      <c r="AU55" s="752"/>
      <c r="AV55" s="752"/>
      <c r="AW55" s="752"/>
      <c r="AX55" s="752"/>
      <c r="AY55" s="756"/>
      <c r="AZ55" s="733"/>
      <c r="BA55" s="736"/>
      <c r="BB55" s="973"/>
      <c r="BC55" s="899"/>
      <c r="BD55" s="293"/>
      <c r="BE55" s="899"/>
      <c r="BF55" s="293"/>
      <c r="BG55" s="899"/>
      <c r="BH55" s="293"/>
      <c r="BI55" s="899"/>
      <c r="BJ55" s="293"/>
      <c r="BK55" s="899"/>
      <c r="BL55" s="293"/>
      <c r="BM55" s="899"/>
      <c r="BN55" s="293"/>
      <c r="BO55" s="936"/>
      <c r="BP55" s="305"/>
      <c r="BQ55" s="937"/>
      <c r="BR55" s="294"/>
      <c r="BS55" s="937"/>
      <c r="BT55" s="324"/>
      <c r="BU55" s="925"/>
      <c r="BV55" s="296"/>
      <c r="BW55" s="925"/>
      <c r="BX55" s="296"/>
      <c r="BY55" s="925"/>
    </row>
    <row r="56" spans="7:77" s="33" customFormat="1" ht="15" hidden="1" customHeight="1" x14ac:dyDescent="0.25">
      <c r="G56" s="829"/>
      <c r="H56" s="832"/>
      <c r="I56" s="821"/>
      <c r="J56" s="777"/>
      <c r="K56" s="777"/>
      <c r="L56" s="407"/>
      <c r="M56" s="407"/>
      <c r="N56" s="410"/>
      <c r="O56" s="726"/>
      <c r="P56" s="159" t="s">
        <v>239</v>
      </c>
      <c r="Q56" s="160" t="s">
        <v>216</v>
      </c>
      <c r="R56" s="726"/>
      <c r="S56" s="393" t="s">
        <v>313</v>
      </c>
      <c r="T56" s="157" t="s">
        <v>216</v>
      </c>
      <c r="U56" s="726"/>
      <c r="V56" s="729"/>
      <c r="W56" s="714" t="s">
        <v>240</v>
      </c>
      <c r="X56" s="714"/>
      <c r="Y56" s="714"/>
      <c r="Z56" s="160" t="s">
        <v>216</v>
      </c>
      <c r="AA56" s="163">
        <f>+IF(Z56="Si",15,0)</f>
        <v>0</v>
      </c>
      <c r="AB56" s="714" t="s">
        <v>240</v>
      </c>
      <c r="AC56" s="714"/>
      <c r="AD56" s="714"/>
      <c r="AE56" s="160" t="s">
        <v>216</v>
      </c>
      <c r="AF56" s="163">
        <f>+IF(AE56="Si",15,0)</f>
        <v>0</v>
      </c>
      <c r="AG56" s="714" t="s">
        <v>240</v>
      </c>
      <c r="AH56" s="714"/>
      <c r="AI56" s="714"/>
      <c r="AJ56" s="160" t="s">
        <v>216</v>
      </c>
      <c r="AK56" s="163">
        <f>+IF(AJ56="Si",15,0)</f>
        <v>0</v>
      </c>
      <c r="AL56" s="714" t="s">
        <v>240</v>
      </c>
      <c r="AM56" s="714"/>
      <c r="AN56" s="714"/>
      <c r="AO56" s="160" t="s">
        <v>216</v>
      </c>
      <c r="AP56" s="163">
        <f>+IF(AO56="Si",15,0)</f>
        <v>0</v>
      </c>
      <c r="AQ56" s="726"/>
      <c r="AR56" s="726"/>
      <c r="AS56" s="745"/>
      <c r="AT56" s="726"/>
      <c r="AU56" s="752"/>
      <c r="AV56" s="752"/>
      <c r="AW56" s="752"/>
      <c r="AX56" s="752"/>
      <c r="AY56" s="756"/>
      <c r="AZ56" s="733"/>
      <c r="BA56" s="736"/>
      <c r="BB56" s="973"/>
      <c r="BC56" s="899"/>
      <c r="BD56" s="293"/>
      <c r="BE56" s="899"/>
      <c r="BF56" s="293"/>
      <c r="BG56" s="899"/>
      <c r="BH56" s="293"/>
      <c r="BI56" s="899"/>
      <c r="BJ56" s="293"/>
      <c r="BK56" s="899"/>
      <c r="BL56" s="293"/>
      <c r="BM56" s="899"/>
      <c r="BN56" s="293"/>
      <c r="BO56" s="936"/>
      <c r="BP56" s="305"/>
      <c r="BQ56" s="937"/>
      <c r="BR56" s="294"/>
      <c r="BS56" s="937"/>
      <c r="BT56" s="324"/>
      <c r="BU56" s="925"/>
      <c r="BV56" s="296"/>
      <c r="BW56" s="925"/>
      <c r="BX56" s="296"/>
      <c r="BY56" s="925"/>
    </row>
    <row r="57" spans="7:77" s="33" customFormat="1" hidden="1" x14ac:dyDescent="0.25">
      <c r="G57" s="829"/>
      <c r="H57" s="832"/>
      <c r="I57" s="821"/>
      <c r="J57" s="777"/>
      <c r="K57" s="777"/>
      <c r="L57" s="407"/>
      <c r="M57" s="407"/>
      <c r="N57" s="410"/>
      <c r="O57" s="726"/>
      <c r="P57" s="159" t="s">
        <v>241</v>
      </c>
      <c r="Q57" s="160" t="s">
        <v>216</v>
      </c>
      <c r="R57" s="726"/>
      <c r="S57" s="393"/>
      <c r="T57" s="157" t="s">
        <v>216</v>
      </c>
      <c r="U57" s="726"/>
      <c r="V57" s="729"/>
      <c r="W57" s="714" t="s">
        <v>242</v>
      </c>
      <c r="X57" s="714"/>
      <c r="Y57" s="714"/>
      <c r="Z57" s="160" t="s">
        <v>216</v>
      </c>
      <c r="AA57" s="163">
        <f>+IF(Z57="Si",5,0)</f>
        <v>0</v>
      </c>
      <c r="AB57" s="714" t="s">
        <v>242</v>
      </c>
      <c r="AC57" s="714"/>
      <c r="AD57" s="714"/>
      <c r="AE57" s="160" t="s">
        <v>216</v>
      </c>
      <c r="AF57" s="163">
        <f>+IF(AE57="Si",5,0)</f>
        <v>0</v>
      </c>
      <c r="AG57" s="714" t="s">
        <v>242</v>
      </c>
      <c r="AH57" s="714"/>
      <c r="AI57" s="714"/>
      <c r="AJ57" s="160" t="s">
        <v>216</v>
      </c>
      <c r="AK57" s="163">
        <f>+IF(AJ57="Si",5,0)</f>
        <v>0</v>
      </c>
      <c r="AL57" s="714" t="s">
        <v>242</v>
      </c>
      <c r="AM57" s="714"/>
      <c r="AN57" s="714"/>
      <c r="AO57" s="160" t="s">
        <v>216</v>
      </c>
      <c r="AP57" s="163">
        <f>+IF(AO57="Si",5,0)</f>
        <v>0</v>
      </c>
      <c r="AQ57" s="726"/>
      <c r="AR57" s="726"/>
      <c r="AS57" s="745"/>
      <c r="AT57" s="726"/>
      <c r="AU57" s="752"/>
      <c r="AV57" s="752"/>
      <c r="AW57" s="752"/>
      <c r="AX57" s="752"/>
      <c r="AY57" s="756"/>
      <c r="AZ57" s="733"/>
      <c r="BA57" s="736"/>
      <c r="BB57" s="973"/>
      <c r="BC57" s="899"/>
      <c r="BD57" s="293"/>
      <c r="BE57" s="899"/>
      <c r="BF57" s="293"/>
      <c r="BG57" s="899"/>
      <c r="BH57" s="293"/>
      <c r="BI57" s="899"/>
      <c r="BJ57" s="293"/>
      <c r="BK57" s="899"/>
      <c r="BL57" s="293"/>
      <c r="BM57" s="899"/>
      <c r="BN57" s="293"/>
      <c r="BO57" s="936"/>
      <c r="BP57" s="305"/>
      <c r="BQ57" s="937"/>
      <c r="BR57" s="294"/>
      <c r="BS57" s="937"/>
      <c r="BT57" s="324"/>
      <c r="BU57" s="925"/>
      <c r="BV57" s="296"/>
      <c r="BW57" s="925"/>
      <c r="BX57" s="296"/>
      <c r="BY57" s="925"/>
    </row>
    <row r="58" spans="7:77" s="33" customFormat="1" ht="15" hidden="1" customHeight="1" x14ac:dyDescent="0.25">
      <c r="G58" s="829"/>
      <c r="H58" s="832"/>
      <c r="I58" s="821"/>
      <c r="J58" s="777"/>
      <c r="K58" s="777"/>
      <c r="L58" s="407"/>
      <c r="M58" s="407"/>
      <c r="N58" s="410"/>
      <c r="O58" s="726"/>
      <c r="P58" s="159" t="s">
        <v>243</v>
      </c>
      <c r="Q58" s="160" t="s">
        <v>216</v>
      </c>
      <c r="R58" s="726"/>
      <c r="S58" s="393" t="s">
        <v>311</v>
      </c>
      <c r="T58" s="157" t="s">
        <v>216</v>
      </c>
      <c r="U58" s="726"/>
      <c r="V58" s="729"/>
      <c r="W58" s="714" t="s">
        <v>244</v>
      </c>
      <c r="X58" s="714"/>
      <c r="Y58" s="714"/>
      <c r="Z58" s="160" t="s">
        <v>216</v>
      </c>
      <c r="AA58" s="163">
        <f>+IF(Z58="Si",15,0)</f>
        <v>0</v>
      </c>
      <c r="AB58" s="714" t="s">
        <v>244</v>
      </c>
      <c r="AC58" s="714"/>
      <c r="AD58" s="714"/>
      <c r="AE58" s="160" t="s">
        <v>216</v>
      </c>
      <c r="AF58" s="163">
        <f>+IF(AE58="Si",15,0)</f>
        <v>0</v>
      </c>
      <c r="AG58" s="714" t="s">
        <v>244</v>
      </c>
      <c r="AH58" s="714"/>
      <c r="AI58" s="714"/>
      <c r="AJ58" s="160" t="s">
        <v>216</v>
      </c>
      <c r="AK58" s="163">
        <f>+IF(AJ58="Si",15,0)</f>
        <v>0</v>
      </c>
      <c r="AL58" s="714" t="s">
        <v>244</v>
      </c>
      <c r="AM58" s="714"/>
      <c r="AN58" s="714"/>
      <c r="AO58" s="160" t="s">
        <v>216</v>
      </c>
      <c r="AP58" s="163">
        <f>+IF(AO58="Si",15,0)</f>
        <v>0</v>
      </c>
      <c r="AQ58" s="726"/>
      <c r="AR58" s="726"/>
      <c r="AS58" s="745"/>
      <c r="AT58" s="726"/>
      <c r="AU58" s="752"/>
      <c r="AV58" s="752"/>
      <c r="AW58" s="752"/>
      <c r="AX58" s="752"/>
      <c r="AY58" s="756"/>
      <c r="AZ58" s="733"/>
      <c r="BA58" s="736"/>
      <c r="BB58" s="973"/>
      <c r="BC58" s="899"/>
      <c r="BD58" s="293"/>
      <c r="BE58" s="899"/>
      <c r="BF58" s="293"/>
      <c r="BG58" s="899"/>
      <c r="BH58" s="293"/>
      <c r="BI58" s="899"/>
      <c r="BJ58" s="293"/>
      <c r="BK58" s="899"/>
      <c r="BL58" s="293"/>
      <c r="BM58" s="899"/>
      <c r="BN58" s="293"/>
      <c r="BO58" s="936"/>
      <c r="BP58" s="305"/>
      <c r="BQ58" s="937"/>
      <c r="BR58" s="294"/>
      <c r="BS58" s="937"/>
      <c r="BT58" s="324"/>
      <c r="BU58" s="925"/>
      <c r="BV58" s="296"/>
      <c r="BW58" s="925"/>
      <c r="BX58" s="296"/>
      <c r="BY58" s="925"/>
    </row>
    <row r="59" spans="7:77" s="33" customFormat="1" hidden="1" x14ac:dyDescent="0.25">
      <c r="G59" s="829"/>
      <c r="H59" s="832"/>
      <c r="I59" s="821"/>
      <c r="J59" s="777"/>
      <c r="K59" s="777"/>
      <c r="L59" s="407"/>
      <c r="M59" s="407"/>
      <c r="N59" s="410"/>
      <c r="O59" s="726"/>
      <c r="P59" s="159" t="s">
        <v>245</v>
      </c>
      <c r="Q59" s="160" t="s">
        <v>216</v>
      </c>
      <c r="R59" s="726"/>
      <c r="S59" s="393"/>
      <c r="T59" s="157" t="s">
        <v>216</v>
      </c>
      <c r="U59" s="726"/>
      <c r="V59" s="729"/>
      <c r="W59" s="714" t="s">
        <v>246</v>
      </c>
      <c r="X59" s="714"/>
      <c r="Y59" s="714"/>
      <c r="Z59" s="160" t="s">
        <v>216</v>
      </c>
      <c r="AA59" s="163">
        <f>+IF(Z59="Si",10,0)</f>
        <v>0</v>
      </c>
      <c r="AB59" s="714" t="s">
        <v>246</v>
      </c>
      <c r="AC59" s="714"/>
      <c r="AD59" s="714"/>
      <c r="AE59" s="160" t="s">
        <v>216</v>
      </c>
      <c r="AF59" s="163">
        <f>+IF(AE59="Si",10,0)</f>
        <v>0</v>
      </c>
      <c r="AG59" s="714" t="s">
        <v>246</v>
      </c>
      <c r="AH59" s="714"/>
      <c r="AI59" s="714"/>
      <c r="AJ59" s="160" t="s">
        <v>216</v>
      </c>
      <c r="AK59" s="163">
        <f>+IF(AJ59="Si",10,0)</f>
        <v>0</v>
      </c>
      <c r="AL59" s="714" t="s">
        <v>246</v>
      </c>
      <c r="AM59" s="714"/>
      <c r="AN59" s="714"/>
      <c r="AO59" s="160" t="s">
        <v>216</v>
      </c>
      <c r="AP59" s="163">
        <f>+IF(AO59="Si",10,0)</f>
        <v>0</v>
      </c>
      <c r="AQ59" s="726"/>
      <c r="AR59" s="726"/>
      <c r="AS59" s="745"/>
      <c r="AT59" s="726"/>
      <c r="AU59" s="752"/>
      <c r="AV59" s="752"/>
      <c r="AW59" s="752"/>
      <c r="AX59" s="752"/>
      <c r="AY59" s="756"/>
      <c r="AZ59" s="733"/>
      <c r="BA59" s="736"/>
      <c r="BB59" s="973"/>
      <c r="BC59" s="899"/>
      <c r="BD59" s="293"/>
      <c r="BE59" s="899"/>
      <c r="BF59" s="293"/>
      <c r="BG59" s="899"/>
      <c r="BH59" s="293"/>
      <c r="BI59" s="899"/>
      <c r="BJ59" s="293"/>
      <c r="BK59" s="899"/>
      <c r="BL59" s="293"/>
      <c r="BM59" s="899"/>
      <c r="BN59" s="293"/>
      <c r="BO59" s="936"/>
      <c r="BP59" s="305"/>
      <c r="BQ59" s="937"/>
      <c r="BR59" s="294"/>
      <c r="BS59" s="937"/>
      <c r="BT59" s="324"/>
      <c r="BU59" s="925"/>
      <c r="BV59" s="296"/>
      <c r="BW59" s="925"/>
      <c r="BX59" s="296"/>
      <c r="BY59" s="925"/>
    </row>
    <row r="60" spans="7:77" s="33" customFormat="1" hidden="1" x14ac:dyDescent="0.25">
      <c r="G60" s="829"/>
      <c r="H60" s="832"/>
      <c r="I60" s="821"/>
      <c r="J60" s="777"/>
      <c r="K60" s="777"/>
      <c r="L60" s="407"/>
      <c r="M60" s="407"/>
      <c r="N60" s="410"/>
      <c r="O60" s="726"/>
      <c r="P60" s="159" t="s">
        <v>247</v>
      </c>
      <c r="Q60" s="160" t="s">
        <v>216</v>
      </c>
      <c r="R60" s="726"/>
      <c r="S60" s="257"/>
      <c r="T60" s="258"/>
      <c r="U60" s="726"/>
      <c r="V60" s="729"/>
      <c r="W60" s="714" t="s">
        <v>248</v>
      </c>
      <c r="X60" s="714"/>
      <c r="Y60" s="714"/>
      <c r="Z60" s="160" t="s">
        <v>216</v>
      </c>
      <c r="AA60" s="163">
        <f>+IF(Z60="Si",15,0)</f>
        <v>0</v>
      </c>
      <c r="AB60" s="714" t="s">
        <v>248</v>
      </c>
      <c r="AC60" s="714"/>
      <c r="AD60" s="714"/>
      <c r="AE60" s="160" t="s">
        <v>216</v>
      </c>
      <c r="AF60" s="163">
        <f>+IF(AE60="Si",15,0)</f>
        <v>0</v>
      </c>
      <c r="AG60" s="714" t="s">
        <v>248</v>
      </c>
      <c r="AH60" s="714"/>
      <c r="AI60" s="714"/>
      <c r="AJ60" s="160" t="s">
        <v>216</v>
      </c>
      <c r="AK60" s="163">
        <f>+IF(AJ60="Si",15,0)</f>
        <v>0</v>
      </c>
      <c r="AL60" s="714" t="s">
        <v>248</v>
      </c>
      <c r="AM60" s="714"/>
      <c r="AN60" s="714"/>
      <c r="AO60" s="160" t="s">
        <v>216</v>
      </c>
      <c r="AP60" s="163">
        <f>+IF(AO60="Si",15,0)</f>
        <v>0</v>
      </c>
      <c r="AQ60" s="726"/>
      <c r="AR60" s="726"/>
      <c r="AS60" s="745"/>
      <c r="AT60" s="726"/>
      <c r="AU60" s="752"/>
      <c r="AV60" s="752"/>
      <c r="AW60" s="752"/>
      <c r="AX60" s="752"/>
      <c r="AY60" s="756"/>
      <c r="AZ60" s="733"/>
      <c r="BA60" s="736"/>
      <c r="BB60" s="973"/>
      <c r="BC60" s="899"/>
      <c r="BD60" s="293"/>
      <c r="BE60" s="899"/>
      <c r="BF60" s="293"/>
      <c r="BG60" s="899"/>
      <c r="BH60" s="293"/>
      <c r="BI60" s="899"/>
      <c r="BJ60" s="293"/>
      <c r="BK60" s="899"/>
      <c r="BL60" s="293"/>
      <c r="BM60" s="899"/>
      <c r="BN60" s="293"/>
      <c r="BO60" s="936"/>
      <c r="BP60" s="305"/>
      <c r="BQ60" s="937"/>
      <c r="BR60" s="294"/>
      <c r="BS60" s="937"/>
      <c r="BT60" s="324"/>
      <c r="BU60" s="925"/>
      <c r="BV60" s="296"/>
      <c r="BW60" s="925"/>
      <c r="BX60" s="296"/>
      <c r="BY60" s="925"/>
    </row>
    <row r="61" spans="7:77" s="33" customFormat="1" hidden="1" x14ac:dyDescent="0.25">
      <c r="G61" s="829"/>
      <c r="H61" s="832"/>
      <c r="I61" s="821"/>
      <c r="J61" s="777"/>
      <c r="K61" s="777"/>
      <c r="L61" s="407"/>
      <c r="M61" s="407"/>
      <c r="N61" s="410"/>
      <c r="O61" s="726"/>
      <c r="P61" s="159" t="s">
        <v>249</v>
      </c>
      <c r="Q61" s="160" t="s">
        <v>216</v>
      </c>
      <c r="R61" s="726"/>
      <c r="S61" s="257"/>
      <c r="T61" s="258"/>
      <c r="U61" s="726"/>
      <c r="V61" s="729"/>
      <c r="W61" s="714" t="s">
        <v>250</v>
      </c>
      <c r="X61" s="714"/>
      <c r="Y61" s="714"/>
      <c r="Z61" s="160" t="s">
        <v>216</v>
      </c>
      <c r="AA61" s="163">
        <f>+IF(Z61="Si",10,0)</f>
        <v>0</v>
      </c>
      <c r="AB61" s="714" t="s">
        <v>250</v>
      </c>
      <c r="AC61" s="714"/>
      <c r="AD61" s="714"/>
      <c r="AE61" s="160" t="s">
        <v>216</v>
      </c>
      <c r="AF61" s="163">
        <f>+IF(AE61="Si",10,0)</f>
        <v>0</v>
      </c>
      <c r="AG61" s="714" t="s">
        <v>250</v>
      </c>
      <c r="AH61" s="714"/>
      <c r="AI61" s="714"/>
      <c r="AJ61" s="160" t="s">
        <v>216</v>
      </c>
      <c r="AK61" s="163">
        <f>+IF(AJ61="Si",10,0)</f>
        <v>0</v>
      </c>
      <c r="AL61" s="714" t="s">
        <v>250</v>
      </c>
      <c r="AM61" s="714"/>
      <c r="AN61" s="714"/>
      <c r="AO61" s="160" t="s">
        <v>216</v>
      </c>
      <c r="AP61" s="163">
        <f>+IF(AO61="Si",10,0)</f>
        <v>0</v>
      </c>
      <c r="AQ61" s="726"/>
      <c r="AR61" s="726"/>
      <c r="AS61" s="745"/>
      <c r="AT61" s="726"/>
      <c r="AU61" s="752"/>
      <c r="AV61" s="752"/>
      <c r="AW61" s="752"/>
      <c r="AX61" s="752"/>
      <c r="AY61" s="756"/>
      <c r="AZ61" s="733"/>
      <c r="BA61" s="736"/>
      <c r="BB61" s="973"/>
      <c r="BC61" s="899"/>
      <c r="BD61" s="293"/>
      <c r="BE61" s="899"/>
      <c r="BF61" s="293"/>
      <c r="BG61" s="899"/>
      <c r="BH61" s="293"/>
      <c r="BI61" s="899"/>
      <c r="BJ61" s="293"/>
      <c r="BK61" s="899"/>
      <c r="BL61" s="293"/>
      <c r="BM61" s="899"/>
      <c r="BN61" s="293"/>
      <c r="BO61" s="936"/>
      <c r="BP61" s="305"/>
      <c r="BQ61" s="937"/>
      <c r="BR61" s="294"/>
      <c r="BS61" s="937"/>
      <c r="BT61" s="324"/>
      <c r="BU61" s="925"/>
      <c r="BV61" s="296"/>
      <c r="BW61" s="925"/>
      <c r="BX61" s="296"/>
      <c r="BY61" s="925"/>
    </row>
    <row r="62" spans="7:77" s="33" customFormat="1" ht="209.25" hidden="1" customHeight="1" thickBot="1" x14ac:dyDescent="0.3">
      <c r="G62" s="830"/>
      <c r="H62" s="833"/>
      <c r="I62" s="822"/>
      <c r="J62" s="778"/>
      <c r="K62" s="778"/>
      <c r="L62" s="408"/>
      <c r="M62" s="408"/>
      <c r="N62" s="411"/>
      <c r="O62" s="727"/>
      <c r="P62" s="164" t="s">
        <v>251</v>
      </c>
      <c r="Q62" s="165" t="s">
        <v>216</v>
      </c>
      <c r="R62" s="727"/>
      <c r="S62" s="278"/>
      <c r="T62" s="279"/>
      <c r="U62" s="727"/>
      <c r="V62" s="730"/>
      <c r="W62" s="715" t="s">
        <v>252</v>
      </c>
      <c r="X62" s="715"/>
      <c r="Y62" s="715"/>
      <c r="Z62" s="160" t="s">
        <v>216</v>
      </c>
      <c r="AA62" s="166">
        <f>+IF(Z62="Si",30,0)</f>
        <v>0</v>
      </c>
      <c r="AB62" s="715" t="s">
        <v>252</v>
      </c>
      <c r="AC62" s="715"/>
      <c r="AD62" s="715"/>
      <c r="AE62" s="160" t="s">
        <v>216</v>
      </c>
      <c r="AF62" s="166">
        <f>+IF(AE62="Si",30,0)</f>
        <v>0</v>
      </c>
      <c r="AG62" s="715" t="s">
        <v>252</v>
      </c>
      <c r="AH62" s="715"/>
      <c r="AI62" s="715"/>
      <c r="AJ62" s="160" t="s">
        <v>216</v>
      </c>
      <c r="AK62" s="166">
        <f>+IF(AJ62="Si",30,0)</f>
        <v>0</v>
      </c>
      <c r="AL62" s="715" t="s">
        <v>252</v>
      </c>
      <c r="AM62" s="715"/>
      <c r="AN62" s="715"/>
      <c r="AO62" s="160" t="s">
        <v>216</v>
      </c>
      <c r="AP62" s="166">
        <f>+IF(AO62="Si",30,0)</f>
        <v>0</v>
      </c>
      <c r="AQ62" s="727"/>
      <c r="AR62" s="727"/>
      <c r="AS62" s="746"/>
      <c r="AT62" s="748"/>
      <c r="AU62" s="753"/>
      <c r="AV62" s="753"/>
      <c r="AW62" s="753"/>
      <c r="AX62" s="753"/>
      <c r="AY62" s="757"/>
      <c r="AZ62" s="734"/>
      <c r="BA62" s="737"/>
      <c r="BB62" s="974"/>
      <c r="BC62" s="899"/>
      <c r="BD62" s="293"/>
      <c r="BE62" s="899"/>
      <c r="BF62" s="293"/>
      <c r="BG62" s="899"/>
      <c r="BH62" s="293"/>
      <c r="BI62" s="899"/>
      <c r="BJ62" s="293"/>
      <c r="BK62" s="899"/>
      <c r="BL62" s="293"/>
      <c r="BM62" s="899"/>
      <c r="BN62" s="293"/>
      <c r="BO62" s="936"/>
      <c r="BP62" s="305"/>
      <c r="BQ62" s="937"/>
      <c r="BR62" s="294"/>
      <c r="BS62" s="937"/>
      <c r="BT62" s="324"/>
      <c r="BU62" s="926"/>
      <c r="BV62" s="297"/>
      <c r="BW62" s="926"/>
      <c r="BX62" s="297"/>
      <c r="BY62" s="926"/>
    </row>
    <row r="63" spans="7:77" s="33" customFormat="1" hidden="1" x14ac:dyDescent="0.25">
      <c r="G63" s="717" t="str">
        <f>+'Identificación de Riesgos'!$B$6</f>
        <v>Gestión de Proyectos</v>
      </c>
      <c r="H63" s="720" t="str">
        <f>+'Identificación de Riesgos'!$C$6</f>
        <v>Apoyar a las entidades territoriales y promotores en la gestión, seguimiento o supervisión a los proyectos de desarrollo urbano y territorial; agua potable y saneamiento básico y vivienda apoyados por la entidad, para contribuir al desarrollo de ciudades compactas y ambientalmente sostenibles</v>
      </c>
      <c r="I63" s="723" t="str">
        <f>+'Identificación de Riesgos'!G9</f>
        <v>Factor de Riesgo 4</v>
      </c>
      <c r="J63" s="723" t="str">
        <f>+'Identificación de Riesgos'!H9</f>
        <v>Causas FR4</v>
      </c>
      <c r="K63" s="723" t="str">
        <f>+'Identificación de Riesgos'!J9</f>
        <v>Efectos  FR4</v>
      </c>
      <c r="L63" s="666" t="s">
        <v>216</v>
      </c>
      <c r="M63" s="666" t="s">
        <v>216</v>
      </c>
      <c r="N63" s="669" t="s">
        <v>216</v>
      </c>
      <c r="O63" s="672" t="str">
        <f>H663</f>
        <v>No Aplica</v>
      </c>
      <c r="P63" s="141" t="s">
        <v>217</v>
      </c>
      <c r="Q63" s="142" t="s">
        <v>216</v>
      </c>
      <c r="R63" s="672" t="str">
        <f>+H674</f>
        <v>No Aplica</v>
      </c>
      <c r="S63" s="277" t="s">
        <v>308</v>
      </c>
      <c r="T63" s="143" t="s">
        <v>216</v>
      </c>
      <c r="U63" s="672" t="str">
        <f>+H687</f>
        <v>No Aplica</v>
      </c>
      <c r="V63" s="684" t="str">
        <f>+H698</f>
        <v>No Aplica</v>
      </c>
      <c r="W63" s="679" t="s">
        <v>218</v>
      </c>
      <c r="X63" s="679"/>
      <c r="Y63" s="679" t="s">
        <v>219</v>
      </c>
      <c r="Z63" s="679"/>
      <c r="AA63" s="144"/>
      <c r="AB63" s="679" t="s">
        <v>218</v>
      </c>
      <c r="AC63" s="679"/>
      <c r="AD63" s="679" t="s">
        <v>219</v>
      </c>
      <c r="AE63" s="679"/>
      <c r="AF63" s="144"/>
      <c r="AG63" s="679" t="s">
        <v>218</v>
      </c>
      <c r="AH63" s="679"/>
      <c r="AI63" s="679" t="s">
        <v>219</v>
      </c>
      <c r="AJ63" s="679"/>
      <c r="AK63" s="144"/>
      <c r="AL63" s="679" t="s">
        <v>218</v>
      </c>
      <c r="AM63" s="679"/>
      <c r="AN63" s="679" t="s">
        <v>219</v>
      </c>
      <c r="AO63" s="679"/>
      <c r="AP63" s="144"/>
      <c r="AQ63" s="672" t="str">
        <f>+H665</f>
        <v>No Aplica</v>
      </c>
      <c r="AR63" s="672" t="str">
        <f>+H700</f>
        <v>No Aplica</v>
      </c>
      <c r="AS63" s="706" t="str">
        <f>+H701</f>
        <v>No Aplica</v>
      </c>
      <c r="AT63" s="709" t="str">
        <f>+H702</f>
        <v>No Aplica</v>
      </c>
      <c r="AU63" s="711" t="str">
        <f>IF(AT63="No Aplica","No Aplica",IF(AT63="Asumir","No requiere Acciones Adicionales","Debe definir Acciones Complementarias"))</f>
        <v>No Aplica</v>
      </c>
      <c r="AV63" s="689"/>
      <c r="AW63" s="689"/>
      <c r="AX63" s="689"/>
      <c r="AY63" s="689"/>
      <c r="AZ63" s="692" t="str">
        <f>+H703</f>
        <v>No Aplica</v>
      </c>
      <c r="BA63" s="689"/>
      <c r="BB63" s="695" t="str">
        <f>+H704</f>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BC63" s="263"/>
      <c r="BD63" s="263"/>
      <c r="BE63" s="263"/>
      <c r="BF63" s="263"/>
      <c r="BG63" s="263"/>
      <c r="BH63" s="263"/>
      <c r="BI63" s="263"/>
      <c r="BJ63" s="263"/>
      <c r="BK63" s="263"/>
      <c r="BL63" s="263"/>
      <c r="BM63" s="263"/>
      <c r="BN63" s="263"/>
      <c r="BO63" s="263"/>
      <c r="BP63" s="263"/>
      <c r="BQ63" s="263"/>
      <c r="BR63" s="263"/>
      <c r="BS63" s="263"/>
      <c r="BT63" s="263"/>
      <c r="BU63" s="263"/>
      <c r="BV63" s="263"/>
      <c r="BW63" s="263"/>
      <c r="BX63" s="263"/>
      <c r="BY63" s="263"/>
    </row>
    <row r="64" spans="7:77" s="33" customFormat="1" ht="28.5" hidden="1" customHeight="1" x14ac:dyDescent="0.25">
      <c r="G64" s="718"/>
      <c r="H64" s="721"/>
      <c r="I64" s="724"/>
      <c r="J64" s="724"/>
      <c r="K64" s="724"/>
      <c r="L64" s="667"/>
      <c r="M64" s="667"/>
      <c r="N64" s="670"/>
      <c r="O64" s="673"/>
      <c r="P64" s="145" t="s">
        <v>220</v>
      </c>
      <c r="Q64" s="146" t="s">
        <v>216</v>
      </c>
      <c r="R64" s="673"/>
      <c r="S64" s="246" t="s">
        <v>309</v>
      </c>
      <c r="T64" s="147" t="s">
        <v>216</v>
      </c>
      <c r="U64" s="673"/>
      <c r="V64" s="685"/>
      <c r="W64" s="642"/>
      <c r="X64" s="643"/>
      <c r="Y64" s="642"/>
      <c r="Z64" s="643"/>
      <c r="AA64" s="134"/>
      <c r="AB64" s="698"/>
      <c r="AC64" s="699"/>
      <c r="AD64" s="704"/>
      <c r="AE64" s="705"/>
      <c r="AF64" s="148"/>
      <c r="AG64" s="678"/>
      <c r="AH64" s="678"/>
      <c r="AI64" s="678"/>
      <c r="AJ64" s="678"/>
      <c r="AK64" s="148"/>
      <c r="AL64" s="678"/>
      <c r="AM64" s="678"/>
      <c r="AN64" s="678"/>
      <c r="AO64" s="678"/>
      <c r="AP64" s="148"/>
      <c r="AQ64" s="673"/>
      <c r="AR64" s="673"/>
      <c r="AS64" s="707"/>
      <c r="AT64" s="673"/>
      <c r="AU64" s="712"/>
      <c r="AV64" s="690"/>
      <c r="AW64" s="690"/>
      <c r="AX64" s="690"/>
      <c r="AY64" s="690"/>
      <c r="AZ64" s="693"/>
      <c r="BA64" s="690"/>
      <c r="BB64" s="696"/>
      <c r="BC64" s="260"/>
      <c r="BD64" s="260"/>
      <c r="BE64" s="260"/>
      <c r="BF64" s="260"/>
      <c r="BG64" s="260"/>
      <c r="BH64" s="260"/>
      <c r="BI64" s="260"/>
      <c r="BJ64" s="260"/>
      <c r="BK64" s="260"/>
      <c r="BL64" s="260"/>
      <c r="BM64" s="260"/>
      <c r="BN64" s="260"/>
      <c r="BO64" s="260"/>
      <c r="BP64" s="260"/>
      <c r="BQ64" s="260"/>
      <c r="BR64" s="260"/>
      <c r="BS64" s="260"/>
      <c r="BT64" s="260"/>
      <c r="BU64" s="260"/>
      <c r="BV64" s="260"/>
      <c r="BW64" s="260"/>
      <c r="BX64" s="260"/>
      <c r="BY64" s="260"/>
    </row>
    <row r="65" spans="7:77" s="33" customFormat="1" ht="15" hidden="1" customHeight="1" x14ac:dyDescent="0.25">
      <c r="G65" s="718"/>
      <c r="H65" s="721"/>
      <c r="I65" s="724"/>
      <c r="J65" s="724"/>
      <c r="K65" s="724"/>
      <c r="L65" s="667"/>
      <c r="M65" s="667"/>
      <c r="N65" s="670"/>
      <c r="O65" s="673"/>
      <c r="P65" s="145" t="s">
        <v>221</v>
      </c>
      <c r="Q65" s="146" t="s">
        <v>216</v>
      </c>
      <c r="R65" s="673"/>
      <c r="S65" s="393" t="s">
        <v>310</v>
      </c>
      <c r="T65" s="682" t="s">
        <v>216</v>
      </c>
      <c r="U65" s="673"/>
      <c r="V65" s="685"/>
      <c r="W65" s="643"/>
      <c r="X65" s="643"/>
      <c r="Y65" s="643"/>
      <c r="Z65" s="643"/>
      <c r="AA65" s="134"/>
      <c r="AB65" s="700"/>
      <c r="AC65" s="701"/>
      <c r="AD65" s="705"/>
      <c r="AE65" s="705"/>
      <c r="AF65" s="148"/>
      <c r="AG65" s="678"/>
      <c r="AH65" s="678"/>
      <c r="AI65" s="678"/>
      <c r="AJ65" s="678"/>
      <c r="AK65" s="148"/>
      <c r="AL65" s="678"/>
      <c r="AM65" s="678"/>
      <c r="AN65" s="678"/>
      <c r="AO65" s="678"/>
      <c r="AP65" s="148"/>
      <c r="AQ65" s="673"/>
      <c r="AR65" s="673"/>
      <c r="AS65" s="707"/>
      <c r="AT65" s="673"/>
      <c r="AU65" s="690"/>
      <c r="AV65" s="690"/>
      <c r="AW65" s="690"/>
      <c r="AX65" s="690"/>
      <c r="AY65" s="690"/>
      <c r="AZ65" s="693"/>
      <c r="BA65" s="690"/>
      <c r="BB65" s="696"/>
      <c r="BC65" s="260"/>
      <c r="BD65" s="260"/>
      <c r="BE65" s="260"/>
      <c r="BF65" s="260"/>
      <c r="BG65" s="260"/>
      <c r="BH65" s="260"/>
      <c r="BI65" s="260"/>
      <c r="BJ65" s="260"/>
      <c r="BK65" s="260"/>
      <c r="BL65" s="260"/>
      <c r="BM65" s="260"/>
      <c r="BN65" s="260"/>
      <c r="BO65" s="260"/>
      <c r="BP65" s="260"/>
      <c r="BQ65" s="260"/>
      <c r="BR65" s="260"/>
      <c r="BS65" s="260"/>
      <c r="BT65" s="260"/>
      <c r="BU65" s="260"/>
      <c r="BV65" s="260"/>
      <c r="BW65" s="260"/>
      <c r="BX65" s="260"/>
      <c r="BY65" s="260"/>
    </row>
    <row r="66" spans="7:77" s="33" customFormat="1" ht="0.75" hidden="1" customHeight="1" x14ac:dyDescent="0.25">
      <c r="G66" s="718"/>
      <c r="H66" s="721"/>
      <c r="I66" s="149" t="s">
        <v>255</v>
      </c>
      <c r="J66" s="680" t="s">
        <v>223</v>
      </c>
      <c r="K66" s="680" t="s">
        <v>224</v>
      </c>
      <c r="L66" s="667"/>
      <c r="M66" s="667"/>
      <c r="N66" s="670"/>
      <c r="O66" s="673"/>
      <c r="P66" s="145" t="s">
        <v>225</v>
      </c>
      <c r="Q66" s="146" t="s">
        <v>216</v>
      </c>
      <c r="R66" s="673"/>
      <c r="S66" s="393"/>
      <c r="T66" s="682"/>
      <c r="U66" s="673"/>
      <c r="V66" s="685"/>
      <c r="W66" s="643"/>
      <c r="X66" s="643"/>
      <c r="Y66" s="643"/>
      <c r="Z66" s="643"/>
      <c r="AA66" s="134"/>
      <c r="AB66" s="700"/>
      <c r="AC66" s="701"/>
      <c r="AD66" s="705"/>
      <c r="AE66" s="705"/>
      <c r="AF66" s="148"/>
      <c r="AG66" s="678"/>
      <c r="AH66" s="678"/>
      <c r="AI66" s="678"/>
      <c r="AJ66" s="678"/>
      <c r="AK66" s="148"/>
      <c r="AL66" s="678"/>
      <c r="AM66" s="678"/>
      <c r="AN66" s="678"/>
      <c r="AO66" s="678"/>
      <c r="AP66" s="148"/>
      <c r="AQ66" s="673"/>
      <c r="AR66" s="673"/>
      <c r="AS66" s="707"/>
      <c r="AT66" s="673"/>
      <c r="AU66" s="690"/>
      <c r="AV66" s="690"/>
      <c r="AW66" s="690"/>
      <c r="AX66" s="690"/>
      <c r="AY66" s="690"/>
      <c r="AZ66" s="693"/>
      <c r="BA66" s="690"/>
      <c r="BB66" s="696"/>
      <c r="BC66" s="260"/>
      <c r="BD66" s="260"/>
      <c r="BE66" s="260"/>
      <c r="BF66" s="260"/>
      <c r="BG66" s="260"/>
      <c r="BH66" s="260"/>
      <c r="BI66" s="260"/>
      <c r="BJ66" s="260"/>
      <c r="BK66" s="260"/>
      <c r="BL66" s="260"/>
      <c r="BM66" s="260"/>
      <c r="BN66" s="260"/>
      <c r="BO66" s="260"/>
      <c r="BP66" s="260"/>
      <c r="BQ66" s="260"/>
      <c r="BR66" s="260"/>
      <c r="BS66" s="260"/>
      <c r="BT66" s="260"/>
      <c r="BU66" s="260"/>
      <c r="BV66" s="260"/>
      <c r="BW66" s="260"/>
      <c r="BX66" s="260"/>
      <c r="BY66" s="260"/>
    </row>
    <row r="67" spans="7:77" s="33" customFormat="1" ht="28.5" hidden="1" customHeight="1" x14ac:dyDescent="0.25">
      <c r="G67" s="718"/>
      <c r="H67" s="721"/>
      <c r="I67" s="680" t="s">
        <v>226</v>
      </c>
      <c r="J67" s="680"/>
      <c r="K67" s="680"/>
      <c r="L67" s="667"/>
      <c r="M67" s="667"/>
      <c r="N67" s="670"/>
      <c r="O67" s="673"/>
      <c r="P67" s="145" t="s">
        <v>227</v>
      </c>
      <c r="Q67" s="146" t="s">
        <v>216</v>
      </c>
      <c r="R67" s="673"/>
      <c r="S67" s="393" t="s">
        <v>314</v>
      </c>
      <c r="T67" s="682" t="s">
        <v>216</v>
      </c>
      <c r="U67" s="673"/>
      <c r="V67" s="685"/>
      <c r="W67" s="643"/>
      <c r="X67" s="643"/>
      <c r="Y67" s="643"/>
      <c r="Z67" s="643"/>
      <c r="AA67" s="134"/>
      <c r="AB67" s="700"/>
      <c r="AC67" s="701"/>
      <c r="AD67" s="705"/>
      <c r="AE67" s="705"/>
      <c r="AF67" s="148"/>
      <c r="AG67" s="678"/>
      <c r="AH67" s="678"/>
      <c r="AI67" s="678"/>
      <c r="AJ67" s="678"/>
      <c r="AK67" s="148"/>
      <c r="AL67" s="678"/>
      <c r="AM67" s="678"/>
      <c r="AN67" s="678"/>
      <c r="AO67" s="678"/>
      <c r="AP67" s="148"/>
      <c r="AQ67" s="673"/>
      <c r="AR67" s="673"/>
      <c r="AS67" s="707"/>
      <c r="AT67" s="673"/>
      <c r="AU67" s="690"/>
      <c r="AV67" s="690"/>
      <c r="AW67" s="690"/>
      <c r="AX67" s="690"/>
      <c r="AY67" s="690"/>
      <c r="AZ67" s="693"/>
      <c r="BA67" s="690"/>
      <c r="BB67" s="696"/>
      <c r="BC67" s="260"/>
      <c r="BD67" s="260"/>
      <c r="BE67" s="260"/>
      <c r="BF67" s="260"/>
      <c r="BG67" s="260"/>
      <c r="BH67" s="260"/>
      <c r="BI67" s="260"/>
      <c r="BJ67" s="260"/>
      <c r="BK67" s="260"/>
      <c r="BL67" s="260"/>
      <c r="BM67" s="260"/>
      <c r="BN67" s="260"/>
      <c r="BO67" s="260"/>
      <c r="BP67" s="260"/>
      <c r="BQ67" s="260"/>
      <c r="BR67" s="260"/>
      <c r="BS67" s="260"/>
      <c r="BT67" s="260"/>
      <c r="BU67" s="260"/>
      <c r="BV67" s="260"/>
      <c r="BW67" s="260"/>
      <c r="BX67" s="260"/>
      <c r="BY67" s="260"/>
    </row>
    <row r="68" spans="7:77" s="33" customFormat="1" ht="15" hidden="1" customHeight="1" x14ac:dyDescent="0.25">
      <c r="G68" s="718"/>
      <c r="H68" s="721"/>
      <c r="I68" s="680"/>
      <c r="J68" s="680"/>
      <c r="K68" s="680"/>
      <c r="L68" s="667"/>
      <c r="M68" s="667"/>
      <c r="N68" s="670"/>
      <c r="O68" s="673"/>
      <c r="P68" s="145" t="s">
        <v>228</v>
      </c>
      <c r="Q68" s="146" t="s">
        <v>216</v>
      </c>
      <c r="R68" s="673"/>
      <c r="S68" s="393"/>
      <c r="T68" s="682"/>
      <c r="U68" s="673"/>
      <c r="V68" s="685"/>
      <c r="W68" s="643"/>
      <c r="X68" s="643"/>
      <c r="Y68" s="643"/>
      <c r="Z68" s="643"/>
      <c r="AA68" s="134"/>
      <c r="AB68" s="702"/>
      <c r="AC68" s="703"/>
      <c r="AD68" s="705"/>
      <c r="AE68" s="705"/>
      <c r="AF68" s="148"/>
      <c r="AG68" s="678"/>
      <c r="AH68" s="678"/>
      <c r="AI68" s="678"/>
      <c r="AJ68" s="678"/>
      <c r="AK68" s="148"/>
      <c r="AL68" s="678"/>
      <c r="AM68" s="678"/>
      <c r="AN68" s="678"/>
      <c r="AO68" s="678"/>
      <c r="AP68" s="148"/>
      <c r="AQ68" s="673"/>
      <c r="AR68" s="673"/>
      <c r="AS68" s="707"/>
      <c r="AT68" s="673"/>
      <c r="AU68" s="690"/>
      <c r="AV68" s="690"/>
      <c r="AW68" s="690"/>
      <c r="AX68" s="690"/>
      <c r="AY68" s="690"/>
      <c r="AZ68" s="693"/>
      <c r="BA68" s="690"/>
      <c r="BB68" s="696"/>
      <c r="BC68" s="260"/>
      <c r="BD68" s="260"/>
      <c r="BE68" s="260"/>
      <c r="BF68" s="260"/>
      <c r="BG68" s="260"/>
      <c r="BH68" s="260"/>
      <c r="BI68" s="260"/>
      <c r="BJ68" s="260"/>
      <c r="BK68" s="260"/>
      <c r="BL68" s="260"/>
      <c r="BM68" s="260"/>
      <c r="BN68" s="260"/>
      <c r="BO68" s="260"/>
      <c r="BP68" s="260"/>
      <c r="BQ68" s="260"/>
      <c r="BR68" s="260"/>
      <c r="BS68" s="260"/>
      <c r="BT68" s="260"/>
      <c r="BU68" s="260"/>
      <c r="BV68" s="260"/>
      <c r="BW68" s="260"/>
      <c r="BX68" s="260"/>
      <c r="BY68" s="260"/>
    </row>
    <row r="69" spans="7:77" s="33" customFormat="1" ht="45.75" hidden="1" customHeight="1" x14ac:dyDescent="0.25">
      <c r="G69" s="718"/>
      <c r="H69" s="721"/>
      <c r="I69" s="680"/>
      <c r="J69" s="680"/>
      <c r="K69" s="680"/>
      <c r="L69" s="667"/>
      <c r="M69" s="667"/>
      <c r="N69" s="670"/>
      <c r="O69" s="673"/>
      <c r="P69" s="145" t="s">
        <v>229</v>
      </c>
      <c r="Q69" s="146" t="s">
        <v>216</v>
      </c>
      <c r="R69" s="673"/>
      <c r="S69" s="393"/>
      <c r="T69" s="682"/>
      <c r="U69" s="673"/>
      <c r="V69" s="685"/>
      <c r="W69" s="665" t="s">
        <v>230</v>
      </c>
      <c r="X69" s="665"/>
      <c r="Y69" s="665" t="s">
        <v>231</v>
      </c>
      <c r="Z69" s="665"/>
      <c r="AA69" s="148"/>
      <c r="AB69" s="665" t="s">
        <v>230</v>
      </c>
      <c r="AC69" s="665"/>
      <c r="AD69" s="665" t="s">
        <v>231</v>
      </c>
      <c r="AE69" s="665"/>
      <c r="AF69" s="148"/>
      <c r="AG69" s="665" t="s">
        <v>230</v>
      </c>
      <c r="AH69" s="665"/>
      <c r="AI69" s="665" t="s">
        <v>231</v>
      </c>
      <c r="AJ69" s="665"/>
      <c r="AK69" s="148"/>
      <c r="AL69" s="665" t="s">
        <v>230</v>
      </c>
      <c r="AM69" s="665"/>
      <c r="AN69" s="665" t="s">
        <v>231</v>
      </c>
      <c r="AO69" s="665"/>
      <c r="AP69" s="148"/>
      <c r="AQ69" s="673"/>
      <c r="AR69" s="673"/>
      <c r="AS69" s="707"/>
      <c r="AT69" s="673"/>
      <c r="AU69" s="690"/>
      <c r="AV69" s="690"/>
      <c r="AW69" s="690"/>
      <c r="AX69" s="690"/>
      <c r="AY69" s="690"/>
      <c r="AZ69" s="693"/>
      <c r="BA69" s="690"/>
      <c r="BB69" s="696"/>
      <c r="BC69" s="260"/>
      <c r="BD69" s="260"/>
      <c r="BE69" s="260"/>
      <c r="BF69" s="260"/>
      <c r="BG69" s="260"/>
      <c r="BH69" s="260"/>
      <c r="BI69" s="260"/>
      <c r="BJ69" s="260"/>
      <c r="BK69" s="260"/>
      <c r="BL69" s="260"/>
      <c r="BM69" s="260"/>
      <c r="BN69" s="260"/>
      <c r="BO69" s="260"/>
      <c r="BP69" s="260"/>
      <c r="BQ69" s="260"/>
      <c r="BR69" s="260"/>
      <c r="BS69" s="260"/>
      <c r="BT69" s="260"/>
      <c r="BU69" s="260"/>
      <c r="BV69" s="260"/>
      <c r="BW69" s="260"/>
      <c r="BX69" s="260"/>
      <c r="BY69" s="260"/>
    </row>
    <row r="70" spans="7:77" s="33" customFormat="1" ht="28.5" hidden="1" x14ac:dyDescent="0.25">
      <c r="G70" s="718"/>
      <c r="H70" s="721"/>
      <c r="I70" s="680"/>
      <c r="J70" s="680"/>
      <c r="K70" s="680"/>
      <c r="L70" s="667"/>
      <c r="M70" s="667"/>
      <c r="N70" s="670"/>
      <c r="O70" s="673"/>
      <c r="P70" s="145" t="s">
        <v>232</v>
      </c>
      <c r="Q70" s="146" t="s">
        <v>216</v>
      </c>
      <c r="R70" s="673"/>
      <c r="S70" s="393" t="s">
        <v>307</v>
      </c>
      <c r="T70" s="683" t="s">
        <v>216</v>
      </c>
      <c r="U70" s="673"/>
      <c r="V70" s="685"/>
      <c r="W70" s="687"/>
      <c r="X70" s="688"/>
      <c r="Y70" s="687"/>
      <c r="Z70" s="688"/>
      <c r="AA70" s="148"/>
      <c r="AB70" s="687"/>
      <c r="AC70" s="688"/>
      <c r="AD70" s="687"/>
      <c r="AE70" s="688"/>
      <c r="AF70" s="148"/>
      <c r="AG70" s="678"/>
      <c r="AH70" s="678"/>
      <c r="AI70" s="678"/>
      <c r="AJ70" s="678"/>
      <c r="AK70" s="148"/>
      <c r="AL70" s="678"/>
      <c r="AM70" s="678"/>
      <c r="AN70" s="678"/>
      <c r="AO70" s="678"/>
      <c r="AP70" s="148"/>
      <c r="AQ70" s="673"/>
      <c r="AR70" s="673"/>
      <c r="AS70" s="707"/>
      <c r="AT70" s="673"/>
      <c r="AU70" s="690"/>
      <c r="AV70" s="690"/>
      <c r="AW70" s="690"/>
      <c r="AX70" s="690"/>
      <c r="AY70" s="690"/>
      <c r="AZ70" s="693"/>
      <c r="BA70" s="690"/>
      <c r="BB70" s="696"/>
      <c r="BC70" s="260"/>
      <c r="BD70" s="260"/>
      <c r="BE70" s="260"/>
      <c r="BF70" s="260"/>
      <c r="BG70" s="260"/>
      <c r="BH70" s="260"/>
      <c r="BI70" s="260"/>
      <c r="BJ70" s="260"/>
      <c r="BK70" s="260"/>
      <c r="BL70" s="260"/>
      <c r="BM70" s="260"/>
      <c r="BN70" s="260"/>
      <c r="BO70" s="260"/>
      <c r="BP70" s="260"/>
      <c r="BQ70" s="260"/>
      <c r="BR70" s="260"/>
      <c r="BS70" s="260"/>
      <c r="BT70" s="260"/>
      <c r="BU70" s="260"/>
      <c r="BV70" s="260"/>
      <c r="BW70" s="260"/>
      <c r="BX70" s="260"/>
      <c r="BY70" s="260"/>
    </row>
    <row r="71" spans="7:77" s="33" customFormat="1" hidden="1" x14ac:dyDescent="0.25">
      <c r="G71" s="718"/>
      <c r="H71" s="721"/>
      <c r="I71" s="680"/>
      <c r="J71" s="680"/>
      <c r="K71" s="680"/>
      <c r="L71" s="667"/>
      <c r="M71" s="667"/>
      <c r="N71" s="670"/>
      <c r="O71" s="673"/>
      <c r="P71" s="145" t="s">
        <v>233</v>
      </c>
      <c r="Q71" s="146" t="s">
        <v>216</v>
      </c>
      <c r="R71" s="673"/>
      <c r="S71" s="393"/>
      <c r="T71" s="683"/>
      <c r="U71" s="673"/>
      <c r="V71" s="685"/>
      <c r="W71" s="676" t="s">
        <v>234</v>
      </c>
      <c r="X71" s="676"/>
      <c r="Y71" s="676" t="s">
        <v>235</v>
      </c>
      <c r="Z71" s="676"/>
      <c r="AA71" s="148"/>
      <c r="AB71" s="676" t="s">
        <v>234</v>
      </c>
      <c r="AC71" s="676"/>
      <c r="AD71" s="676" t="s">
        <v>235</v>
      </c>
      <c r="AE71" s="676"/>
      <c r="AF71" s="148"/>
      <c r="AG71" s="676" t="s">
        <v>234</v>
      </c>
      <c r="AH71" s="676"/>
      <c r="AI71" s="676" t="s">
        <v>235</v>
      </c>
      <c r="AJ71" s="676"/>
      <c r="AK71" s="148"/>
      <c r="AL71" s="676" t="s">
        <v>234</v>
      </c>
      <c r="AM71" s="676"/>
      <c r="AN71" s="676" t="s">
        <v>235</v>
      </c>
      <c r="AO71" s="676"/>
      <c r="AP71" s="148"/>
      <c r="AQ71" s="673"/>
      <c r="AR71" s="673"/>
      <c r="AS71" s="707"/>
      <c r="AT71" s="673"/>
      <c r="AU71" s="690"/>
      <c r="AV71" s="690"/>
      <c r="AW71" s="690"/>
      <c r="AX71" s="690"/>
      <c r="AY71" s="690"/>
      <c r="AZ71" s="693"/>
      <c r="BA71" s="690"/>
      <c r="BB71" s="696"/>
      <c r="BC71" s="260"/>
      <c r="BD71" s="260"/>
      <c r="BE71" s="260"/>
      <c r="BF71" s="260"/>
      <c r="BG71" s="260"/>
      <c r="BH71" s="260"/>
      <c r="BI71" s="260"/>
      <c r="BJ71" s="260"/>
      <c r="BK71" s="260"/>
      <c r="BL71" s="260"/>
      <c r="BM71" s="260"/>
      <c r="BN71" s="260"/>
      <c r="BO71" s="260"/>
      <c r="BP71" s="260"/>
      <c r="BQ71" s="260"/>
      <c r="BR71" s="260"/>
      <c r="BS71" s="260"/>
      <c r="BT71" s="260"/>
      <c r="BU71" s="260"/>
      <c r="BV71" s="260"/>
      <c r="BW71" s="260"/>
      <c r="BX71" s="260"/>
      <c r="BY71" s="260"/>
    </row>
    <row r="72" spans="7:77" s="33" customFormat="1" ht="28.5" hidden="1" x14ac:dyDescent="0.25">
      <c r="G72" s="718"/>
      <c r="H72" s="721"/>
      <c r="I72" s="680"/>
      <c r="J72" s="680"/>
      <c r="K72" s="680"/>
      <c r="L72" s="667"/>
      <c r="M72" s="667"/>
      <c r="N72" s="670"/>
      <c r="O72" s="673"/>
      <c r="P72" s="145" t="s">
        <v>236</v>
      </c>
      <c r="Q72" s="146" t="s">
        <v>216</v>
      </c>
      <c r="R72" s="673"/>
      <c r="S72" s="393" t="s">
        <v>312</v>
      </c>
      <c r="T72" s="683" t="s">
        <v>216</v>
      </c>
      <c r="U72" s="673"/>
      <c r="V72" s="685"/>
      <c r="W72" s="677" t="s">
        <v>216</v>
      </c>
      <c r="X72" s="677"/>
      <c r="Y72" s="677" t="s">
        <v>216</v>
      </c>
      <c r="Z72" s="677"/>
      <c r="AA72" s="148"/>
      <c r="AB72" s="677" t="s">
        <v>216</v>
      </c>
      <c r="AC72" s="677"/>
      <c r="AD72" s="677" t="s">
        <v>216</v>
      </c>
      <c r="AE72" s="677"/>
      <c r="AF72" s="148"/>
      <c r="AG72" s="677" t="s">
        <v>216</v>
      </c>
      <c r="AH72" s="677"/>
      <c r="AI72" s="677" t="s">
        <v>216</v>
      </c>
      <c r="AJ72" s="677"/>
      <c r="AK72" s="148"/>
      <c r="AL72" s="677" t="s">
        <v>216</v>
      </c>
      <c r="AM72" s="677"/>
      <c r="AN72" s="677" t="s">
        <v>216</v>
      </c>
      <c r="AO72" s="677"/>
      <c r="AP72" s="148"/>
      <c r="AQ72" s="673"/>
      <c r="AR72" s="673"/>
      <c r="AS72" s="707"/>
      <c r="AT72" s="673"/>
      <c r="AU72" s="690"/>
      <c r="AV72" s="690"/>
      <c r="AW72" s="690"/>
      <c r="AX72" s="690"/>
      <c r="AY72" s="690"/>
      <c r="AZ72" s="693"/>
      <c r="BA72" s="690"/>
      <c r="BB72" s="696"/>
      <c r="BC72" s="260"/>
      <c r="BD72" s="260"/>
      <c r="BE72" s="260"/>
      <c r="BF72" s="260"/>
      <c r="BG72" s="260"/>
      <c r="BH72" s="260"/>
      <c r="BI72" s="260"/>
      <c r="BJ72" s="260"/>
      <c r="BK72" s="260"/>
      <c r="BL72" s="260"/>
      <c r="BM72" s="260"/>
      <c r="BN72" s="260"/>
      <c r="BO72" s="260"/>
      <c r="BP72" s="260"/>
      <c r="BQ72" s="260"/>
      <c r="BR72" s="260"/>
      <c r="BS72" s="260"/>
      <c r="BT72" s="260"/>
      <c r="BU72" s="260"/>
      <c r="BV72" s="260"/>
      <c r="BW72" s="260"/>
      <c r="BX72" s="260"/>
      <c r="BY72" s="260"/>
    </row>
    <row r="73" spans="7:77" s="33" customFormat="1" hidden="1" x14ac:dyDescent="0.25">
      <c r="G73" s="718"/>
      <c r="H73" s="721"/>
      <c r="I73" s="680"/>
      <c r="J73" s="680"/>
      <c r="K73" s="680"/>
      <c r="L73" s="667"/>
      <c r="M73" s="667"/>
      <c r="N73" s="670"/>
      <c r="O73" s="673"/>
      <c r="P73" s="145" t="s">
        <v>237</v>
      </c>
      <c r="Q73" s="146" t="s">
        <v>216</v>
      </c>
      <c r="R73" s="673"/>
      <c r="S73" s="393"/>
      <c r="T73" s="683"/>
      <c r="U73" s="673"/>
      <c r="V73" s="685"/>
      <c r="W73" s="675" t="s">
        <v>238</v>
      </c>
      <c r="X73" s="675"/>
      <c r="Y73" s="675"/>
      <c r="Z73" s="150">
        <f>+SUM(AA74:AA80)</f>
        <v>85</v>
      </c>
      <c r="AA73" s="151"/>
      <c r="AB73" s="675" t="s">
        <v>238</v>
      </c>
      <c r="AC73" s="675"/>
      <c r="AD73" s="675"/>
      <c r="AE73" s="150">
        <f>+SUM(AF74:AF80)</f>
        <v>85</v>
      </c>
      <c r="AF73" s="151"/>
      <c r="AG73" s="675" t="s">
        <v>238</v>
      </c>
      <c r="AH73" s="675"/>
      <c r="AI73" s="675"/>
      <c r="AJ73" s="150">
        <f>+SUM(AK74:AK80)</f>
        <v>0</v>
      </c>
      <c r="AK73" s="151"/>
      <c r="AL73" s="675" t="s">
        <v>238</v>
      </c>
      <c r="AM73" s="675"/>
      <c r="AN73" s="675"/>
      <c r="AO73" s="150">
        <f>+SUM(AP74:AP80)</f>
        <v>0</v>
      </c>
      <c r="AP73" s="151"/>
      <c r="AQ73" s="673"/>
      <c r="AR73" s="673"/>
      <c r="AS73" s="707"/>
      <c r="AT73" s="673"/>
      <c r="AU73" s="690"/>
      <c r="AV73" s="690"/>
      <c r="AW73" s="690"/>
      <c r="AX73" s="690"/>
      <c r="AY73" s="690"/>
      <c r="AZ73" s="693"/>
      <c r="BA73" s="690"/>
      <c r="BB73" s="696"/>
      <c r="BC73" s="260"/>
      <c r="BD73" s="260"/>
      <c r="BE73" s="260"/>
      <c r="BF73" s="260"/>
      <c r="BG73" s="260"/>
      <c r="BH73" s="260"/>
      <c r="BI73" s="260"/>
      <c r="BJ73" s="260"/>
      <c r="BK73" s="260"/>
      <c r="BL73" s="260"/>
      <c r="BM73" s="260"/>
      <c r="BN73" s="260"/>
      <c r="BO73" s="260"/>
      <c r="BP73" s="260"/>
      <c r="BQ73" s="260"/>
      <c r="BR73" s="260"/>
      <c r="BS73" s="260"/>
      <c r="BT73" s="260"/>
      <c r="BU73" s="260"/>
      <c r="BV73" s="260"/>
      <c r="BW73" s="260"/>
      <c r="BX73" s="260"/>
      <c r="BY73" s="260"/>
    </row>
    <row r="74" spans="7:77" s="33" customFormat="1" hidden="1" x14ac:dyDescent="0.25">
      <c r="G74" s="718"/>
      <c r="H74" s="721"/>
      <c r="I74" s="680"/>
      <c r="J74" s="680"/>
      <c r="K74" s="680"/>
      <c r="L74" s="667"/>
      <c r="M74" s="667"/>
      <c r="N74" s="670"/>
      <c r="O74" s="673"/>
      <c r="P74" s="145" t="s">
        <v>239</v>
      </c>
      <c r="Q74" s="146" t="s">
        <v>216</v>
      </c>
      <c r="R74" s="673"/>
      <c r="S74" s="393" t="s">
        <v>313</v>
      </c>
      <c r="T74" s="683" t="s">
        <v>216</v>
      </c>
      <c r="U74" s="673"/>
      <c r="V74" s="685"/>
      <c r="W74" s="660" t="s">
        <v>240</v>
      </c>
      <c r="X74" s="660"/>
      <c r="Y74" s="660"/>
      <c r="Z74" s="160" t="s">
        <v>272</v>
      </c>
      <c r="AA74" s="151">
        <f>+IF(Z74="Si",15,0)</f>
        <v>15</v>
      </c>
      <c r="AB74" s="660" t="s">
        <v>240</v>
      </c>
      <c r="AC74" s="660"/>
      <c r="AD74" s="660"/>
      <c r="AE74" s="160" t="s">
        <v>272</v>
      </c>
      <c r="AF74" s="151">
        <f>+IF(AE74="Si",15,0)</f>
        <v>15</v>
      </c>
      <c r="AG74" s="660" t="s">
        <v>240</v>
      </c>
      <c r="AH74" s="660"/>
      <c r="AI74" s="660"/>
      <c r="AJ74" s="146" t="s">
        <v>216</v>
      </c>
      <c r="AK74" s="151">
        <f>+IF(AJ74="Si",15,0)</f>
        <v>0</v>
      </c>
      <c r="AL74" s="660" t="s">
        <v>240</v>
      </c>
      <c r="AM74" s="660"/>
      <c r="AN74" s="660"/>
      <c r="AO74" s="146" t="s">
        <v>216</v>
      </c>
      <c r="AP74" s="151">
        <f>+IF(AO74="Si",15,0)</f>
        <v>0</v>
      </c>
      <c r="AQ74" s="673"/>
      <c r="AR74" s="673"/>
      <c r="AS74" s="707"/>
      <c r="AT74" s="673"/>
      <c r="AU74" s="690"/>
      <c r="AV74" s="690"/>
      <c r="AW74" s="690"/>
      <c r="AX74" s="690"/>
      <c r="AY74" s="690"/>
      <c r="AZ74" s="693"/>
      <c r="BA74" s="690"/>
      <c r="BB74" s="696"/>
      <c r="BC74" s="260"/>
      <c r="BD74" s="260"/>
      <c r="BE74" s="260"/>
      <c r="BF74" s="260"/>
      <c r="BG74" s="260"/>
      <c r="BH74" s="260"/>
      <c r="BI74" s="260"/>
      <c r="BJ74" s="260"/>
      <c r="BK74" s="260"/>
      <c r="BL74" s="260"/>
      <c r="BM74" s="260"/>
      <c r="BN74" s="260"/>
      <c r="BO74" s="260"/>
      <c r="BP74" s="260"/>
      <c r="BQ74" s="260"/>
      <c r="BR74" s="260"/>
      <c r="BS74" s="260"/>
      <c r="BT74" s="260"/>
      <c r="BU74" s="260"/>
      <c r="BV74" s="260"/>
      <c r="BW74" s="260"/>
      <c r="BX74" s="260"/>
      <c r="BY74" s="260"/>
    </row>
    <row r="75" spans="7:77" s="33" customFormat="1" hidden="1" x14ac:dyDescent="0.25">
      <c r="G75" s="718"/>
      <c r="H75" s="721"/>
      <c r="I75" s="680"/>
      <c r="J75" s="680"/>
      <c r="K75" s="680"/>
      <c r="L75" s="667"/>
      <c r="M75" s="667"/>
      <c r="N75" s="670"/>
      <c r="O75" s="673"/>
      <c r="P75" s="145" t="s">
        <v>241</v>
      </c>
      <c r="Q75" s="146" t="s">
        <v>216</v>
      </c>
      <c r="R75" s="673"/>
      <c r="S75" s="393"/>
      <c r="T75" s="683"/>
      <c r="U75" s="673"/>
      <c r="V75" s="685"/>
      <c r="W75" s="660" t="s">
        <v>242</v>
      </c>
      <c r="X75" s="660"/>
      <c r="Y75" s="660"/>
      <c r="Z75" s="160" t="s">
        <v>272</v>
      </c>
      <c r="AA75" s="151">
        <f>+IF(Z75="Si",5,0)</f>
        <v>5</v>
      </c>
      <c r="AB75" s="660" t="s">
        <v>242</v>
      </c>
      <c r="AC75" s="660"/>
      <c r="AD75" s="660"/>
      <c r="AE75" s="160" t="s">
        <v>272</v>
      </c>
      <c r="AF75" s="151">
        <f>+IF(AE75="Si",5,0)</f>
        <v>5</v>
      </c>
      <c r="AG75" s="660" t="s">
        <v>242</v>
      </c>
      <c r="AH75" s="660"/>
      <c r="AI75" s="660"/>
      <c r="AJ75" s="146" t="s">
        <v>216</v>
      </c>
      <c r="AK75" s="151">
        <f>+IF(AJ75="Si",5,0)</f>
        <v>0</v>
      </c>
      <c r="AL75" s="660" t="s">
        <v>242</v>
      </c>
      <c r="AM75" s="660"/>
      <c r="AN75" s="660"/>
      <c r="AO75" s="146" t="s">
        <v>216</v>
      </c>
      <c r="AP75" s="151">
        <f>+IF(AO75="Si",5,0)</f>
        <v>0</v>
      </c>
      <c r="AQ75" s="673"/>
      <c r="AR75" s="673"/>
      <c r="AS75" s="707"/>
      <c r="AT75" s="673"/>
      <c r="AU75" s="690"/>
      <c r="AV75" s="690"/>
      <c r="AW75" s="690"/>
      <c r="AX75" s="690"/>
      <c r="AY75" s="690"/>
      <c r="AZ75" s="693"/>
      <c r="BA75" s="690"/>
      <c r="BB75" s="696"/>
      <c r="BC75" s="260"/>
      <c r="BD75" s="260"/>
      <c r="BE75" s="260"/>
      <c r="BF75" s="260"/>
      <c r="BG75" s="260"/>
      <c r="BH75" s="260"/>
      <c r="BI75" s="260"/>
      <c r="BJ75" s="260"/>
      <c r="BK75" s="260"/>
      <c r="BL75" s="260"/>
      <c r="BM75" s="260"/>
      <c r="BN75" s="260"/>
      <c r="BO75" s="260"/>
      <c r="BP75" s="260"/>
      <c r="BQ75" s="260"/>
      <c r="BR75" s="260"/>
      <c r="BS75" s="260"/>
      <c r="BT75" s="260"/>
      <c r="BU75" s="260"/>
      <c r="BV75" s="260"/>
      <c r="BW75" s="260"/>
      <c r="BX75" s="260"/>
      <c r="BY75" s="260"/>
    </row>
    <row r="76" spans="7:77" s="33" customFormat="1" hidden="1" x14ac:dyDescent="0.25">
      <c r="G76" s="718"/>
      <c r="H76" s="721"/>
      <c r="I76" s="680"/>
      <c r="J76" s="680"/>
      <c r="K76" s="680"/>
      <c r="L76" s="667"/>
      <c r="M76" s="667"/>
      <c r="N76" s="670"/>
      <c r="O76" s="673"/>
      <c r="P76" s="145" t="s">
        <v>243</v>
      </c>
      <c r="Q76" s="146" t="s">
        <v>216</v>
      </c>
      <c r="R76" s="673"/>
      <c r="S76" s="393" t="s">
        <v>311</v>
      </c>
      <c r="T76" s="683" t="s">
        <v>216</v>
      </c>
      <c r="U76" s="673"/>
      <c r="V76" s="685"/>
      <c r="W76" s="660" t="s">
        <v>244</v>
      </c>
      <c r="X76" s="660"/>
      <c r="Y76" s="660"/>
      <c r="Z76" s="160" t="s">
        <v>306</v>
      </c>
      <c r="AA76" s="151">
        <f>+IF(Z76="Si",15,0)</f>
        <v>0</v>
      </c>
      <c r="AB76" s="660" t="s">
        <v>244</v>
      </c>
      <c r="AC76" s="660"/>
      <c r="AD76" s="660"/>
      <c r="AE76" s="160" t="s">
        <v>306</v>
      </c>
      <c r="AF76" s="151">
        <f>+IF(AE76="Si",15,0)</f>
        <v>0</v>
      </c>
      <c r="AG76" s="660" t="s">
        <v>244</v>
      </c>
      <c r="AH76" s="660"/>
      <c r="AI76" s="660"/>
      <c r="AJ76" s="146" t="s">
        <v>216</v>
      </c>
      <c r="AK76" s="151">
        <f>+IF(AJ76="Si",15,0)</f>
        <v>0</v>
      </c>
      <c r="AL76" s="660" t="s">
        <v>244</v>
      </c>
      <c r="AM76" s="660"/>
      <c r="AN76" s="660"/>
      <c r="AO76" s="146" t="s">
        <v>216</v>
      </c>
      <c r="AP76" s="151">
        <f>+IF(AO76="Si",15,0)</f>
        <v>0</v>
      </c>
      <c r="AQ76" s="673"/>
      <c r="AR76" s="673"/>
      <c r="AS76" s="707"/>
      <c r="AT76" s="673"/>
      <c r="AU76" s="690"/>
      <c r="AV76" s="690"/>
      <c r="AW76" s="690"/>
      <c r="AX76" s="690"/>
      <c r="AY76" s="690"/>
      <c r="AZ76" s="693"/>
      <c r="BA76" s="690"/>
      <c r="BB76" s="696"/>
      <c r="BC76" s="260"/>
      <c r="BD76" s="260"/>
      <c r="BE76" s="260"/>
      <c r="BF76" s="260"/>
      <c r="BG76" s="260"/>
      <c r="BH76" s="260"/>
      <c r="BI76" s="260"/>
      <c r="BJ76" s="260"/>
      <c r="BK76" s="260"/>
      <c r="BL76" s="260"/>
      <c r="BM76" s="260"/>
      <c r="BN76" s="260"/>
      <c r="BO76" s="260"/>
      <c r="BP76" s="260"/>
      <c r="BQ76" s="260"/>
      <c r="BR76" s="260"/>
      <c r="BS76" s="260"/>
      <c r="BT76" s="260"/>
      <c r="BU76" s="260"/>
      <c r="BV76" s="260"/>
      <c r="BW76" s="260"/>
      <c r="BX76" s="260"/>
      <c r="BY76" s="260"/>
    </row>
    <row r="77" spans="7:77" s="33" customFormat="1" hidden="1" x14ac:dyDescent="0.25">
      <c r="G77" s="718"/>
      <c r="H77" s="721"/>
      <c r="I77" s="680"/>
      <c r="J77" s="680"/>
      <c r="K77" s="680"/>
      <c r="L77" s="667"/>
      <c r="M77" s="667"/>
      <c r="N77" s="670"/>
      <c r="O77" s="673"/>
      <c r="P77" s="145" t="s">
        <v>245</v>
      </c>
      <c r="Q77" s="146" t="s">
        <v>216</v>
      </c>
      <c r="R77" s="673"/>
      <c r="S77" s="393"/>
      <c r="T77" s="683"/>
      <c r="U77" s="673"/>
      <c r="V77" s="685"/>
      <c r="W77" s="660" t="s">
        <v>246</v>
      </c>
      <c r="X77" s="660"/>
      <c r="Y77" s="660"/>
      <c r="Z77" s="160" t="s">
        <v>272</v>
      </c>
      <c r="AA77" s="151">
        <f>+IF(Z77="Si",10,0)</f>
        <v>10</v>
      </c>
      <c r="AB77" s="660" t="s">
        <v>246</v>
      </c>
      <c r="AC77" s="660"/>
      <c r="AD77" s="660"/>
      <c r="AE77" s="160" t="s">
        <v>272</v>
      </c>
      <c r="AF77" s="151">
        <f>+IF(AE77="Si",10,0)</f>
        <v>10</v>
      </c>
      <c r="AG77" s="660" t="s">
        <v>246</v>
      </c>
      <c r="AH77" s="660"/>
      <c r="AI77" s="660"/>
      <c r="AJ77" s="146" t="s">
        <v>216</v>
      </c>
      <c r="AK77" s="151">
        <f>+IF(AJ77="Si",10,0)</f>
        <v>0</v>
      </c>
      <c r="AL77" s="660" t="s">
        <v>246</v>
      </c>
      <c r="AM77" s="660"/>
      <c r="AN77" s="660"/>
      <c r="AO77" s="146" t="s">
        <v>216</v>
      </c>
      <c r="AP77" s="151">
        <f>+IF(AO77="Si",10,0)</f>
        <v>0</v>
      </c>
      <c r="AQ77" s="673"/>
      <c r="AR77" s="673"/>
      <c r="AS77" s="707"/>
      <c r="AT77" s="673"/>
      <c r="AU77" s="690"/>
      <c r="AV77" s="690"/>
      <c r="AW77" s="690"/>
      <c r="AX77" s="690"/>
      <c r="AY77" s="690"/>
      <c r="AZ77" s="693"/>
      <c r="BA77" s="690"/>
      <c r="BB77" s="696"/>
      <c r="BC77" s="260"/>
      <c r="BD77" s="260"/>
      <c r="BE77" s="260"/>
      <c r="BF77" s="260"/>
      <c r="BG77" s="260"/>
      <c r="BH77" s="260"/>
      <c r="BI77" s="260"/>
      <c r="BJ77" s="260"/>
      <c r="BK77" s="260"/>
      <c r="BL77" s="260"/>
      <c r="BM77" s="260"/>
      <c r="BN77" s="260"/>
      <c r="BO77" s="260"/>
      <c r="BP77" s="260"/>
      <c r="BQ77" s="260"/>
      <c r="BR77" s="260"/>
      <c r="BS77" s="260"/>
      <c r="BT77" s="260"/>
      <c r="BU77" s="260"/>
      <c r="BV77" s="260"/>
      <c r="BW77" s="260"/>
      <c r="BX77" s="260"/>
      <c r="BY77" s="260"/>
    </row>
    <row r="78" spans="7:77" s="33" customFormat="1" hidden="1" x14ac:dyDescent="0.25">
      <c r="G78" s="718"/>
      <c r="H78" s="721"/>
      <c r="I78" s="680"/>
      <c r="J78" s="680"/>
      <c r="K78" s="680"/>
      <c r="L78" s="667"/>
      <c r="M78" s="667"/>
      <c r="N78" s="670"/>
      <c r="O78" s="673"/>
      <c r="P78" s="145" t="s">
        <v>247</v>
      </c>
      <c r="Q78" s="146" t="s">
        <v>216</v>
      </c>
      <c r="R78" s="673"/>
      <c r="S78" s="864"/>
      <c r="T78" s="864"/>
      <c r="U78" s="673"/>
      <c r="V78" s="685"/>
      <c r="W78" s="660" t="s">
        <v>248</v>
      </c>
      <c r="X78" s="660"/>
      <c r="Y78" s="660"/>
      <c r="Z78" s="160" t="s">
        <v>272</v>
      </c>
      <c r="AA78" s="151">
        <f>+IF(Z78="Si",15,0)</f>
        <v>15</v>
      </c>
      <c r="AB78" s="660" t="s">
        <v>248</v>
      </c>
      <c r="AC78" s="660"/>
      <c r="AD78" s="660"/>
      <c r="AE78" s="160" t="s">
        <v>272</v>
      </c>
      <c r="AF78" s="151">
        <f>+IF(AE78="Si",15,0)</f>
        <v>15</v>
      </c>
      <c r="AG78" s="660" t="s">
        <v>248</v>
      </c>
      <c r="AH78" s="660"/>
      <c r="AI78" s="660"/>
      <c r="AJ78" s="146" t="s">
        <v>216</v>
      </c>
      <c r="AK78" s="151">
        <f>+IF(AJ78="Si",15,0)</f>
        <v>0</v>
      </c>
      <c r="AL78" s="660" t="s">
        <v>248</v>
      </c>
      <c r="AM78" s="660"/>
      <c r="AN78" s="660"/>
      <c r="AO78" s="146" t="s">
        <v>216</v>
      </c>
      <c r="AP78" s="151">
        <f>+IF(AO78="Si",15,0)</f>
        <v>0</v>
      </c>
      <c r="AQ78" s="673"/>
      <c r="AR78" s="673"/>
      <c r="AS78" s="707"/>
      <c r="AT78" s="673"/>
      <c r="AU78" s="690"/>
      <c r="AV78" s="690"/>
      <c r="AW78" s="690"/>
      <c r="AX78" s="690"/>
      <c r="AY78" s="690"/>
      <c r="AZ78" s="693"/>
      <c r="BA78" s="690"/>
      <c r="BB78" s="696"/>
      <c r="BC78" s="260"/>
      <c r="BD78" s="260"/>
      <c r="BE78" s="260"/>
      <c r="BF78" s="260"/>
      <c r="BG78" s="260"/>
      <c r="BH78" s="260"/>
      <c r="BI78" s="260"/>
      <c r="BJ78" s="260"/>
      <c r="BK78" s="260"/>
      <c r="BL78" s="260"/>
      <c r="BM78" s="260"/>
      <c r="BN78" s="260"/>
      <c r="BO78" s="260"/>
      <c r="BP78" s="260"/>
      <c r="BQ78" s="260"/>
      <c r="BR78" s="260"/>
      <c r="BS78" s="260"/>
      <c r="BT78" s="260"/>
      <c r="BU78" s="260"/>
      <c r="BV78" s="260"/>
      <c r="BW78" s="260"/>
      <c r="BX78" s="260"/>
      <c r="BY78" s="260"/>
    </row>
    <row r="79" spans="7:77" s="33" customFormat="1" hidden="1" x14ac:dyDescent="0.25">
      <c r="G79" s="718"/>
      <c r="H79" s="721"/>
      <c r="I79" s="680"/>
      <c r="J79" s="680"/>
      <c r="K79" s="680"/>
      <c r="L79" s="667"/>
      <c r="M79" s="667"/>
      <c r="N79" s="670"/>
      <c r="O79" s="673"/>
      <c r="P79" s="145" t="s">
        <v>249</v>
      </c>
      <c r="Q79" s="146" t="s">
        <v>216</v>
      </c>
      <c r="R79" s="673"/>
      <c r="S79" s="864"/>
      <c r="T79" s="864"/>
      <c r="U79" s="673"/>
      <c r="V79" s="685"/>
      <c r="W79" s="660" t="s">
        <v>250</v>
      </c>
      <c r="X79" s="660"/>
      <c r="Y79" s="660"/>
      <c r="Z79" s="160" t="s">
        <v>272</v>
      </c>
      <c r="AA79" s="151">
        <f>+IF(Z79="Si",10,0)</f>
        <v>10</v>
      </c>
      <c r="AB79" s="660" t="s">
        <v>250</v>
      </c>
      <c r="AC79" s="660"/>
      <c r="AD79" s="660"/>
      <c r="AE79" s="160" t="s">
        <v>272</v>
      </c>
      <c r="AF79" s="151">
        <f>+IF(AE79="Si",10,0)</f>
        <v>10</v>
      </c>
      <c r="AG79" s="660" t="s">
        <v>250</v>
      </c>
      <c r="AH79" s="660"/>
      <c r="AI79" s="660"/>
      <c r="AJ79" s="146" t="s">
        <v>216</v>
      </c>
      <c r="AK79" s="151">
        <f>+IF(AJ79="Si",10,0)</f>
        <v>0</v>
      </c>
      <c r="AL79" s="660" t="s">
        <v>250</v>
      </c>
      <c r="AM79" s="660"/>
      <c r="AN79" s="660"/>
      <c r="AO79" s="146" t="s">
        <v>216</v>
      </c>
      <c r="AP79" s="151">
        <f>+IF(AO79="Si",10,0)</f>
        <v>0</v>
      </c>
      <c r="AQ79" s="673"/>
      <c r="AR79" s="673"/>
      <c r="AS79" s="707"/>
      <c r="AT79" s="673"/>
      <c r="AU79" s="690"/>
      <c r="AV79" s="690"/>
      <c r="AW79" s="690"/>
      <c r="AX79" s="690"/>
      <c r="AY79" s="690"/>
      <c r="AZ79" s="693"/>
      <c r="BA79" s="690"/>
      <c r="BB79" s="696"/>
      <c r="BC79" s="260"/>
      <c r="BD79" s="260"/>
      <c r="BE79" s="260"/>
      <c r="BF79" s="260"/>
      <c r="BG79" s="260"/>
      <c r="BH79" s="260"/>
      <c r="BI79" s="260"/>
      <c r="BJ79" s="260"/>
      <c r="BK79" s="260"/>
      <c r="BL79" s="260"/>
      <c r="BM79" s="260"/>
      <c r="BN79" s="260"/>
      <c r="BO79" s="260"/>
      <c r="BP79" s="260"/>
      <c r="BQ79" s="260"/>
      <c r="BR79" s="260"/>
      <c r="BS79" s="260"/>
      <c r="BT79" s="260"/>
      <c r="BU79" s="260"/>
      <c r="BV79" s="260"/>
      <c r="BW79" s="260"/>
      <c r="BX79" s="260"/>
      <c r="BY79" s="260"/>
    </row>
    <row r="80" spans="7:77" s="33" customFormat="1" ht="15" hidden="1" customHeight="1" thickBot="1" x14ac:dyDescent="0.3">
      <c r="G80" s="719"/>
      <c r="H80" s="722"/>
      <c r="I80" s="681"/>
      <c r="J80" s="681"/>
      <c r="K80" s="681"/>
      <c r="L80" s="668"/>
      <c r="M80" s="668"/>
      <c r="N80" s="671"/>
      <c r="O80" s="674"/>
      <c r="P80" s="152" t="s">
        <v>251</v>
      </c>
      <c r="Q80" s="153" t="s">
        <v>216</v>
      </c>
      <c r="R80" s="674"/>
      <c r="S80" s="865"/>
      <c r="T80" s="865"/>
      <c r="U80" s="674"/>
      <c r="V80" s="686"/>
      <c r="W80" s="659" t="s">
        <v>252</v>
      </c>
      <c r="X80" s="659"/>
      <c r="Y80" s="659"/>
      <c r="Z80" s="165" t="s">
        <v>272</v>
      </c>
      <c r="AA80" s="154">
        <f>+IF(Z80="Si",30,0)</f>
        <v>30</v>
      </c>
      <c r="AB80" s="659" t="s">
        <v>252</v>
      </c>
      <c r="AC80" s="659"/>
      <c r="AD80" s="659"/>
      <c r="AE80" s="165" t="s">
        <v>272</v>
      </c>
      <c r="AF80" s="154">
        <f>+IF(AE80="Si",30,0)</f>
        <v>30</v>
      </c>
      <c r="AG80" s="659" t="s">
        <v>252</v>
      </c>
      <c r="AH80" s="659"/>
      <c r="AI80" s="659"/>
      <c r="AJ80" s="153" t="s">
        <v>216</v>
      </c>
      <c r="AK80" s="154">
        <f>+IF(AJ80="Si",30,0)</f>
        <v>0</v>
      </c>
      <c r="AL80" s="659" t="s">
        <v>252</v>
      </c>
      <c r="AM80" s="659"/>
      <c r="AN80" s="659"/>
      <c r="AO80" s="153" t="s">
        <v>216</v>
      </c>
      <c r="AP80" s="154">
        <f>+IF(AO80="Si",30,0)</f>
        <v>0</v>
      </c>
      <c r="AQ80" s="674"/>
      <c r="AR80" s="674"/>
      <c r="AS80" s="708"/>
      <c r="AT80" s="710"/>
      <c r="AU80" s="691"/>
      <c r="AV80" s="691"/>
      <c r="AW80" s="691"/>
      <c r="AX80" s="691"/>
      <c r="AY80" s="691"/>
      <c r="AZ80" s="694"/>
      <c r="BA80" s="691"/>
      <c r="BB80" s="697"/>
      <c r="BC80" s="260"/>
      <c r="BD80" s="260"/>
      <c r="BE80" s="260"/>
      <c r="BF80" s="260"/>
      <c r="BG80" s="260"/>
      <c r="BH80" s="260"/>
      <c r="BI80" s="260"/>
      <c r="BJ80" s="260"/>
      <c r="BK80" s="260"/>
      <c r="BL80" s="260"/>
      <c r="BM80" s="260"/>
      <c r="BN80" s="260"/>
      <c r="BO80" s="260"/>
      <c r="BP80" s="260"/>
      <c r="BQ80" s="260"/>
      <c r="BR80" s="260"/>
      <c r="BS80" s="260"/>
      <c r="BT80" s="260"/>
      <c r="BU80" s="260"/>
      <c r="BV80" s="260"/>
      <c r="BW80" s="260"/>
      <c r="BX80" s="260"/>
      <c r="BY80" s="260"/>
    </row>
    <row r="81" spans="7:77" hidden="1" x14ac:dyDescent="0.25">
      <c r="G81" s="628" t="str">
        <f>+'Identificación de Riesgos'!$B$6</f>
        <v>Gestión de Proyectos</v>
      </c>
      <c r="H81" s="631" t="str">
        <f>+'Identificación de Riesgos'!$C$6</f>
        <v>Apoyar a las entidades territoriales y promotores en la gestión, seguimiento o supervisión a los proyectos de desarrollo urbano y territorial; agua potable y saneamiento básico y vivienda apoyados por la entidad, para contribuir al desarrollo de ciudades compactas y ambientalmente sostenibles</v>
      </c>
      <c r="I81" s="634" t="str">
        <f>+'Identificación de Riesgos'!G10</f>
        <v>Factor de Riesgo 5</v>
      </c>
      <c r="J81" s="634" t="str">
        <f>+'Identificación de Riesgos'!H10</f>
        <v>Causas FR5</v>
      </c>
      <c r="K81" s="634" t="str">
        <f>+'Identificación de Riesgos'!J10</f>
        <v>Efectos  FR5</v>
      </c>
      <c r="L81" s="619" t="s">
        <v>216</v>
      </c>
      <c r="M81" s="619" t="s">
        <v>216</v>
      </c>
      <c r="N81" s="622" t="s">
        <v>216</v>
      </c>
      <c r="O81" s="625" t="str">
        <f>I663</f>
        <v>No Aplica</v>
      </c>
      <c r="P81" s="127" t="s">
        <v>217</v>
      </c>
      <c r="Q81" s="128" t="s">
        <v>216</v>
      </c>
      <c r="R81" s="625" t="str">
        <f>+I674</f>
        <v>No Aplica</v>
      </c>
      <c r="S81" s="168" t="s">
        <v>308</v>
      </c>
      <c r="T81" s="129" t="s">
        <v>216</v>
      </c>
      <c r="U81" s="625" t="str">
        <f>+I687</f>
        <v>No Aplica</v>
      </c>
      <c r="V81" s="662" t="str">
        <f>+I698</f>
        <v>No Aplica</v>
      </c>
      <c r="W81" s="651" t="s">
        <v>218</v>
      </c>
      <c r="X81" s="651"/>
      <c r="Y81" s="651" t="s">
        <v>219</v>
      </c>
      <c r="Z81" s="651"/>
      <c r="AA81" s="130"/>
      <c r="AB81" s="651" t="s">
        <v>218</v>
      </c>
      <c r="AC81" s="651"/>
      <c r="AD81" s="651" t="s">
        <v>219</v>
      </c>
      <c r="AE81" s="651"/>
      <c r="AF81" s="130"/>
      <c r="AG81" s="651" t="s">
        <v>218</v>
      </c>
      <c r="AH81" s="651"/>
      <c r="AI81" s="651" t="s">
        <v>219</v>
      </c>
      <c r="AJ81" s="651"/>
      <c r="AK81" s="130"/>
      <c r="AL81" s="651" t="s">
        <v>218</v>
      </c>
      <c r="AM81" s="651"/>
      <c r="AN81" s="651" t="s">
        <v>219</v>
      </c>
      <c r="AO81" s="651"/>
      <c r="AP81" s="130"/>
      <c r="AQ81" s="625" t="str">
        <f>+I665</f>
        <v>No Aplica</v>
      </c>
      <c r="AR81" s="625" t="str">
        <f>+I700</f>
        <v>No Aplica</v>
      </c>
      <c r="AS81" s="644" t="str">
        <f>+I701</f>
        <v>No Aplica</v>
      </c>
      <c r="AT81" s="647" t="str">
        <f>+I702</f>
        <v>No Aplica</v>
      </c>
      <c r="AU81" s="649" t="str">
        <f>IF(AT81="No Aplica","No Aplica",IF(AT81="Asumir","No requiere Acciones Adicionales","Debe definir Acciones Complementarias"))</f>
        <v>No Aplica</v>
      </c>
      <c r="AV81" s="636"/>
      <c r="AW81" s="636"/>
      <c r="AX81" s="636"/>
      <c r="AY81" s="636"/>
      <c r="AZ81" s="655" t="str">
        <f>+I703</f>
        <v>No Aplica</v>
      </c>
      <c r="BA81" s="636"/>
      <c r="BB81" s="639" t="str">
        <f>+I704</f>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BC81" s="261"/>
      <c r="BD81" s="261"/>
      <c r="BE81" s="261"/>
      <c r="BF81" s="261"/>
      <c r="BG81" s="261"/>
      <c r="BH81" s="261"/>
      <c r="BI81" s="261"/>
      <c r="BJ81" s="261"/>
      <c r="BK81" s="261"/>
      <c r="BL81" s="261"/>
      <c r="BM81" s="261"/>
      <c r="BN81" s="261"/>
      <c r="BO81" s="261"/>
      <c r="BP81" s="261"/>
      <c r="BQ81" s="261"/>
      <c r="BR81" s="261"/>
      <c r="BS81" s="261"/>
      <c r="BT81" s="261"/>
      <c r="BU81" s="261"/>
      <c r="BV81" s="261"/>
      <c r="BW81" s="261"/>
      <c r="BX81" s="261"/>
      <c r="BY81" s="261"/>
    </row>
    <row r="82" spans="7:77" ht="28.5" hidden="1" x14ac:dyDescent="0.25">
      <c r="G82" s="629"/>
      <c r="H82" s="632"/>
      <c r="I82" s="635"/>
      <c r="J82" s="635"/>
      <c r="K82" s="635"/>
      <c r="L82" s="620"/>
      <c r="M82" s="620"/>
      <c r="N82" s="623"/>
      <c r="O82" s="626"/>
      <c r="P82" s="131" t="s">
        <v>220</v>
      </c>
      <c r="Q82" s="132" t="s">
        <v>216</v>
      </c>
      <c r="R82" s="626"/>
      <c r="S82" s="246" t="s">
        <v>309</v>
      </c>
      <c r="T82" s="133" t="s">
        <v>216</v>
      </c>
      <c r="U82" s="626"/>
      <c r="V82" s="663"/>
      <c r="W82" s="642"/>
      <c r="X82" s="643"/>
      <c r="Y82" s="643"/>
      <c r="Z82" s="643"/>
      <c r="AA82" s="134"/>
      <c r="AB82" s="642"/>
      <c r="AC82" s="643"/>
      <c r="AD82" s="643"/>
      <c r="AE82" s="643"/>
      <c r="AF82" s="134"/>
      <c r="AG82" s="643"/>
      <c r="AH82" s="643"/>
      <c r="AI82" s="643"/>
      <c r="AJ82" s="643"/>
      <c r="AK82" s="134"/>
      <c r="AL82" s="643"/>
      <c r="AM82" s="643"/>
      <c r="AN82" s="643"/>
      <c r="AO82" s="643"/>
      <c r="AP82" s="134"/>
      <c r="AQ82" s="626"/>
      <c r="AR82" s="626"/>
      <c r="AS82" s="645"/>
      <c r="AT82" s="626"/>
      <c r="AU82" s="650"/>
      <c r="AV82" s="637"/>
      <c r="AW82" s="637"/>
      <c r="AX82" s="637"/>
      <c r="AY82" s="637"/>
      <c r="AZ82" s="656"/>
      <c r="BA82" s="637"/>
      <c r="BB82" s="640"/>
      <c r="BC82" s="261"/>
      <c r="BD82" s="261"/>
      <c r="BE82" s="261"/>
      <c r="BF82" s="261"/>
      <c r="BG82" s="261"/>
      <c r="BH82" s="261"/>
      <c r="BI82" s="261"/>
      <c r="BJ82" s="261"/>
      <c r="BK82" s="261"/>
      <c r="BL82" s="261"/>
      <c r="BM82" s="261"/>
      <c r="BN82" s="261"/>
      <c r="BO82" s="261"/>
      <c r="BP82" s="261"/>
      <c r="BQ82" s="261"/>
      <c r="BR82" s="261"/>
      <c r="BS82" s="261"/>
      <c r="BT82" s="261"/>
      <c r="BU82" s="261"/>
      <c r="BV82" s="261"/>
      <c r="BW82" s="261"/>
      <c r="BX82" s="261"/>
      <c r="BY82" s="261"/>
    </row>
    <row r="83" spans="7:77" ht="15" hidden="1" customHeight="1" x14ac:dyDescent="0.25">
      <c r="G83" s="629"/>
      <c r="H83" s="632"/>
      <c r="I83" s="635"/>
      <c r="J83" s="635"/>
      <c r="K83" s="635"/>
      <c r="L83" s="620"/>
      <c r="M83" s="620"/>
      <c r="N83" s="623"/>
      <c r="O83" s="626"/>
      <c r="P83" s="131" t="s">
        <v>221</v>
      </c>
      <c r="Q83" s="132" t="s">
        <v>216</v>
      </c>
      <c r="R83" s="626"/>
      <c r="S83" s="393" t="s">
        <v>310</v>
      </c>
      <c r="T83" s="866" t="s">
        <v>216</v>
      </c>
      <c r="U83" s="626"/>
      <c r="V83" s="663"/>
      <c r="W83" s="643"/>
      <c r="X83" s="643"/>
      <c r="Y83" s="643"/>
      <c r="Z83" s="643"/>
      <c r="AA83" s="134"/>
      <c r="AB83" s="643"/>
      <c r="AC83" s="643"/>
      <c r="AD83" s="643"/>
      <c r="AE83" s="643"/>
      <c r="AF83" s="134"/>
      <c r="AG83" s="643"/>
      <c r="AH83" s="643"/>
      <c r="AI83" s="643"/>
      <c r="AJ83" s="643"/>
      <c r="AK83" s="134"/>
      <c r="AL83" s="643"/>
      <c r="AM83" s="643"/>
      <c r="AN83" s="643"/>
      <c r="AO83" s="643"/>
      <c r="AP83" s="134"/>
      <c r="AQ83" s="626"/>
      <c r="AR83" s="626"/>
      <c r="AS83" s="645"/>
      <c r="AT83" s="626"/>
      <c r="AU83" s="637"/>
      <c r="AV83" s="637"/>
      <c r="AW83" s="637"/>
      <c r="AX83" s="637"/>
      <c r="AY83" s="637"/>
      <c r="AZ83" s="656"/>
      <c r="BA83" s="637"/>
      <c r="BB83" s="640"/>
      <c r="BC83" s="261"/>
      <c r="BD83" s="261"/>
      <c r="BE83" s="261"/>
      <c r="BF83" s="261"/>
      <c r="BG83" s="261"/>
      <c r="BH83" s="261"/>
      <c r="BI83" s="261"/>
      <c r="BJ83" s="261"/>
      <c r="BK83" s="261"/>
      <c r="BL83" s="261"/>
      <c r="BM83" s="261"/>
      <c r="BN83" s="261"/>
      <c r="BO83" s="261"/>
      <c r="BP83" s="261"/>
      <c r="BQ83" s="261"/>
      <c r="BR83" s="261"/>
      <c r="BS83" s="261"/>
      <c r="BT83" s="261"/>
      <c r="BU83" s="261"/>
      <c r="BV83" s="261"/>
      <c r="BW83" s="261"/>
      <c r="BX83" s="261"/>
      <c r="BY83" s="261"/>
    </row>
    <row r="84" spans="7:77" ht="28.5" hidden="1" x14ac:dyDescent="0.25">
      <c r="G84" s="629"/>
      <c r="H84" s="632"/>
      <c r="I84" s="135" t="s">
        <v>256</v>
      </c>
      <c r="J84" s="836" t="s">
        <v>223</v>
      </c>
      <c r="K84" s="836" t="s">
        <v>224</v>
      </c>
      <c r="L84" s="620"/>
      <c r="M84" s="620"/>
      <c r="N84" s="623"/>
      <c r="O84" s="626"/>
      <c r="P84" s="131" t="s">
        <v>225</v>
      </c>
      <c r="Q84" s="132" t="s">
        <v>216</v>
      </c>
      <c r="R84" s="626"/>
      <c r="S84" s="393"/>
      <c r="T84" s="866"/>
      <c r="U84" s="626"/>
      <c r="V84" s="663"/>
      <c r="W84" s="643"/>
      <c r="X84" s="643"/>
      <c r="Y84" s="643"/>
      <c r="Z84" s="643"/>
      <c r="AA84" s="134"/>
      <c r="AB84" s="643"/>
      <c r="AC84" s="643"/>
      <c r="AD84" s="643"/>
      <c r="AE84" s="643"/>
      <c r="AF84" s="134"/>
      <c r="AG84" s="643"/>
      <c r="AH84" s="643"/>
      <c r="AI84" s="643"/>
      <c r="AJ84" s="643"/>
      <c r="AK84" s="134"/>
      <c r="AL84" s="643"/>
      <c r="AM84" s="643"/>
      <c r="AN84" s="643"/>
      <c r="AO84" s="643"/>
      <c r="AP84" s="134"/>
      <c r="AQ84" s="626"/>
      <c r="AR84" s="626"/>
      <c r="AS84" s="645"/>
      <c r="AT84" s="626"/>
      <c r="AU84" s="637"/>
      <c r="AV84" s="637"/>
      <c r="AW84" s="637"/>
      <c r="AX84" s="637"/>
      <c r="AY84" s="637"/>
      <c r="AZ84" s="656"/>
      <c r="BA84" s="637"/>
      <c r="BB84" s="640"/>
      <c r="BC84" s="261"/>
      <c r="BD84" s="261"/>
      <c r="BE84" s="261"/>
      <c r="BF84" s="261"/>
      <c r="BG84" s="261"/>
      <c r="BH84" s="261"/>
      <c r="BI84" s="261"/>
      <c r="BJ84" s="261"/>
      <c r="BK84" s="261"/>
      <c r="BL84" s="261"/>
      <c r="BM84" s="261"/>
      <c r="BN84" s="261"/>
      <c r="BO84" s="261"/>
      <c r="BP84" s="261"/>
      <c r="BQ84" s="261"/>
      <c r="BR84" s="261"/>
      <c r="BS84" s="261"/>
      <c r="BT84" s="261"/>
      <c r="BU84" s="261"/>
      <c r="BV84" s="261"/>
      <c r="BW84" s="261"/>
      <c r="BX84" s="261"/>
      <c r="BY84" s="261"/>
    </row>
    <row r="85" spans="7:77" ht="28.5" hidden="1" customHeight="1" x14ac:dyDescent="0.25">
      <c r="G85" s="629"/>
      <c r="H85" s="632"/>
      <c r="I85" s="836" t="s">
        <v>226</v>
      </c>
      <c r="J85" s="836"/>
      <c r="K85" s="836"/>
      <c r="L85" s="620"/>
      <c r="M85" s="620"/>
      <c r="N85" s="623"/>
      <c r="O85" s="626"/>
      <c r="P85" s="131" t="s">
        <v>227</v>
      </c>
      <c r="Q85" s="132" t="s">
        <v>216</v>
      </c>
      <c r="R85" s="626"/>
      <c r="S85" s="393" t="s">
        <v>314</v>
      </c>
      <c r="T85" s="866" t="s">
        <v>216</v>
      </c>
      <c r="U85" s="626"/>
      <c r="V85" s="663"/>
      <c r="W85" s="643"/>
      <c r="X85" s="643"/>
      <c r="Y85" s="643"/>
      <c r="Z85" s="643"/>
      <c r="AA85" s="134"/>
      <c r="AB85" s="643"/>
      <c r="AC85" s="643"/>
      <c r="AD85" s="643"/>
      <c r="AE85" s="643"/>
      <c r="AF85" s="134"/>
      <c r="AG85" s="643"/>
      <c r="AH85" s="643"/>
      <c r="AI85" s="643"/>
      <c r="AJ85" s="643"/>
      <c r="AK85" s="134"/>
      <c r="AL85" s="643"/>
      <c r="AM85" s="643"/>
      <c r="AN85" s="643"/>
      <c r="AO85" s="643"/>
      <c r="AP85" s="134"/>
      <c r="AQ85" s="626"/>
      <c r="AR85" s="626"/>
      <c r="AS85" s="645"/>
      <c r="AT85" s="626"/>
      <c r="AU85" s="637"/>
      <c r="AV85" s="637"/>
      <c r="AW85" s="637"/>
      <c r="AX85" s="637"/>
      <c r="AY85" s="637"/>
      <c r="AZ85" s="656"/>
      <c r="BA85" s="637"/>
      <c r="BB85" s="640"/>
      <c r="BC85" s="261"/>
      <c r="BD85" s="261"/>
      <c r="BE85" s="261"/>
      <c r="BF85" s="261"/>
      <c r="BG85" s="261"/>
      <c r="BH85" s="261"/>
      <c r="BI85" s="261"/>
      <c r="BJ85" s="261"/>
      <c r="BK85" s="261"/>
      <c r="BL85" s="261"/>
      <c r="BM85" s="261"/>
      <c r="BN85" s="261"/>
      <c r="BO85" s="261"/>
      <c r="BP85" s="261"/>
      <c r="BQ85" s="261"/>
      <c r="BR85" s="261"/>
      <c r="BS85" s="261"/>
      <c r="BT85" s="261"/>
      <c r="BU85" s="261"/>
      <c r="BV85" s="261"/>
      <c r="BW85" s="261"/>
      <c r="BX85" s="261"/>
      <c r="BY85" s="261"/>
    </row>
    <row r="86" spans="7:77" hidden="1" x14ac:dyDescent="0.25">
      <c r="G86" s="629"/>
      <c r="H86" s="632"/>
      <c r="I86" s="836"/>
      <c r="J86" s="836"/>
      <c r="K86" s="836"/>
      <c r="L86" s="620"/>
      <c r="M86" s="620"/>
      <c r="N86" s="623"/>
      <c r="O86" s="626"/>
      <c r="P86" s="131" t="s">
        <v>228</v>
      </c>
      <c r="Q86" s="132" t="s">
        <v>216</v>
      </c>
      <c r="R86" s="626"/>
      <c r="S86" s="393"/>
      <c r="T86" s="866"/>
      <c r="U86" s="626"/>
      <c r="V86" s="663"/>
      <c r="W86" s="643"/>
      <c r="X86" s="643"/>
      <c r="Y86" s="643"/>
      <c r="Z86" s="643"/>
      <c r="AA86" s="134"/>
      <c r="AB86" s="643"/>
      <c r="AC86" s="643"/>
      <c r="AD86" s="643"/>
      <c r="AE86" s="643"/>
      <c r="AF86" s="134"/>
      <c r="AG86" s="643"/>
      <c r="AH86" s="643"/>
      <c r="AI86" s="643"/>
      <c r="AJ86" s="643"/>
      <c r="AK86" s="134"/>
      <c r="AL86" s="643"/>
      <c r="AM86" s="643"/>
      <c r="AN86" s="643"/>
      <c r="AO86" s="643"/>
      <c r="AP86" s="134"/>
      <c r="AQ86" s="626"/>
      <c r="AR86" s="626"/>
      <c r="AS86" s="645"/>
      <c r="AT86" s="626"/>
      <c r="AU86" s="637"/>
      <c r="AV86" s="637"/>
      <c r="AW86" s="637"/>
      <c r="AX86" s="637"/>
      <c r="AY86" s="637"/>
      <c r="AZ86" s="656"/>
      <c r="BA86" s="637"/>
      <c r="BB86" s="640"/>
      <c r="BC86" s="261"/>
      <c r="BD86" s="261"/>
      <c r="BE86" s="261"/>
      <c r="BF86" s="261"/>
      <c r="BG86" s="261"/>
      <c r="BH86" s="261"/>
      <c r="BI86" s="261"/>
      <c r="BJ86" s="261"/>
      <c r="BK86" s="261"/>
      <c r="BL86" s="261"/>
      <c r="BM86" s="261"/>
      <c r="BN86" s="261"/>
      <c r="BO86" s="261"/>
      <c r="BP86" s="261"/>
      <c r="BQ86" s="261"/>
      <c r="BR86" s="261"/>
      <c r="BS86" s="261"/>
      <c r="BT86" s="261"/>
      <c r="BU86" s="261"/>
      <c r="BV86" s="261"/>
      <c r="BW86" s="261"/>
      <c r="BX86" s="261"/>
      <c r="BY86" s="261"/>
    </row>
    <row r="87" spans="7:77" hidden="1" x14ac:dyDescent="0.25">
      <c r="G87" s="629"/>
      <c r="H87" s="632"/>
      <c r="I87" s="836"/>
      <c r="J87" s="836"/>
      <c r="K87" s="836"/>
      <c r="L87" s="620"/>
      <c r="M87" s="620"/>
      <c r="N87" s="623"/>
      <c r="O87" s="626"/>
      <c r="P87" s="131" t="s">
        <v>229</v>
      </c>
      <c r="Q87" s="132" t="s">
        <v>216</v>
      </c>
      <c r="R87" s="626"/>
      <c r="S87" s="393"/>
      <c r="T87" s="866"/>
      <c r="U87" s="626"/>
      <c r="V87" s="663"/>
      <c r="W87" s="652" t="s">
        <v>230</v>
      </c>
      <c r="X87" s="652"/>
      <c r="Y87" s="652" t="s">
        <v>231</v>
      </c>
      <c r="Z87" s="652"/>
      <c r="AA87" s="134"/>
      <c r="AB87" s="652" t="s">
        <v>230</v>
      </c>
      <c r="AC87" s="652"/>
      <c r="AD87" s="652" t="s">
        <v>231</v>
      </c>
      <c r="AE87" s="652"/>
      <c r="AF87" s="134"/>
      <c r="AG87" s="652" t="s">
        <v>230</v>
      </c>
      <c r="AH87" s="652"/>
      <c r="AI87" s="652" t="s">
        <v>231</v>
      </c>
      <c r="AJ87" s="652"/>
      <c r="AK87" s="134"/>
      <c r="AL87" s="652" t="s">
        <v>230</v>
      </c>
      <c r="AM87" s="652"/>
      <c r="AN87" s="652" t="s">
        <v>231</v>
      </c>
      <c r="AO87" s="652"/>
      <c r="AP87" s="134"/>
      <c r="AQ87" s="626"/>
      <c r="AR87" s="626"/>
      <c r="AS87" s="645"/>
      <c r="AT87" s="626"/>
      <c r="AU87" s="637"/>
      <c r="AV87" s="637"/>
      <c r="AW87" s="637"/>
      <c r="AX87" s="637"/>
      <c r="AY87" s="637"/>
      <c r="AZ87" s="656"/>
      <c r="BA87" s="637"/>
      <c r="BB87" s="640"/>
      <c r="BC87" s="261"/>
      <c r="BD87" s="261"/>
      <c r="BE87" s="261"/>
      <c r="BF87" s="261"/>
      <c r="BG87" s="261"/>
      <c r="BH87" s="261"/>
      <c r="BI87" s="261"/>
      <c r="BJ87" s="261"/>
      <c r="BK87" s="261"/>
      <c r="BL87" s="261"/>
      <c r="BM87" s="261"/>
      <c r="BN87" s="261"/>
      <c r="BO87" s="261"/>
      <c r="BP87" s="261"/>
      <c r="BQ87" s="261"/>
      <c r="BR87" s="261"/>
      <c r="BS87" s="261"/>
      <c r="BT87" s="261"/>
      <c r="BU87" s="261"/>
      <c r="BV87" s="261"/>
      <c r="BW87" s="261"/>
      <c r="BX87" s="261"/>
      <c r="BY87" s="261"/>
    </row>
    <row r="88" spans="7:77" ht="28.5" hidden="1" x14ac:dyDescent="0.25">
      <c r="G88" s="629"/>
      <c r="H88" s="632"/>
      <c r="I88" s="836"/>
      <c r="J88" s="836"/>
      <c r="K88" s="836"/>
      <c r="L88" s="620"/>
      <c r="M88" s="620"/>
      <c r="N88" s="623"/>
      <c r="O88" s="626"/>
      <c r="P88" s="131" t="s">
        <v>232</v>
      </c>
      <c r="Q88" s="132" t="s">
        <v>216</v>
      </c>
      <c r="R88" s="626"/>
      <c r="S88" s="393" t="s">
        <v>307</v>
      </c>
      <c r="T88" s="661" t="s">
        <v>216</v>
      </c>
      <c r="U88" s="626"/>
      <c r="V88" s="663"/>
      <c r="W88" s="643"/>
      <c r="X88" s="643"/>
      <c r="Y88" s="643"/>
      <c r="Z88" s="643"/>
      <c r="AA88" s="134"/>
      <c r="AB88" s="643"/>
      <c r="AC88" s="643"/>
      <c r="AD88" s="643"/>
      <c r="AE88" s="643"/>
      <c r="AF88" s="134"/>
      <c r="AG88" s="643"/>
      <c r="AH88" s="643"/>
      <c r="AI88" s="643"/>
      <c r="AJ88" s="643"/>
      <c r="AK88" s="134"/>
      <c r="AL88" s="643"/>
      <c r="AM88" s="643"/>
      <c r="AN88" s="643"/>
      <c r="AO88" s="643"/>
      <c r="AP88" s="134"/>
      <c r="AQ88" s="626"/>
      <c r="AR88" s="626"/>
      <c r="AS88" s="645"/>
      <c r="AT88" s="626"/>
      <c r="AU88" s="637"/>
      <c r="AV88" s="637"/>
      <c r="AW88" s="637"/>
      <c r="AX88" s="637"/>
      <c r="AY88" s="637"/>
      <c r="AZ88" s="656"/>
      <c r="BA88" s="637"/>
      <c r="BB88" s="640"/>
      <c r="BC88" s="261"/>
      <c r="BD88" s="261"/>
      <c r="BE88" s="261"/>
      <c r="BF88" s="261"/>
      <c r="BG88" s="261"/>
      <c r="BH88" s="261"/>
      <c r="BI88" s="261"/>
      <c r="BJ88" s="261"/>
      <c r="BK88" s="261"/>
      <c r="BL88" s="261"/>
      <c r="BM88" s="261"/>
      <c r="BN88" s="261"/>
      <c r="BO88" s="261"/>
      <c r="BP88" s="261"/>
      <c r="BQ88" s="261"/>
      <c r="BR88" s="261"/>
      <c r="BS88" s="261"/>
      <c r="BT88" s="261"/>
      <c r="BU88" s="261"/>
      <c r="BV88" s="261"/>
      <c r="BW88" s="261"/>
      <c r="BX88" s="261"/>
      <c r="BY88" s="261"/>
    </row>
    <row r="89" spans="7:77" hidden="1" x14ac:dyDescent="0.25">
      <c r="G89" s="629"/>
      <c r="H89" s="632"/>
      <c r="I89" s="836"/>
      <c r="J89" s="836"/>
      <c r="K89" s="836"/>
      <c r="L89" s="620"/>
      <c r="M89" s="620"/>
      <c r="N89" s="623"/>
      <c r="O89" s="626"/>
      <c r="P89" s="131" t="s">
        <v>233</v>
      </c>
      <c r="Q89" s="132" t="s">
        <v>216</v>
      </c>
      <c r="R89" s="626"/>
      <c r="S89" s="393"/>
      <c r="T89" s="661"/>
      <c r="U89" s="626"/>
      <c r="V89" s="663"/>
      <c r="W89" s="654" t="s">
        <v>234</v>
      </c>
      <c r="X89" s="654"/>
      <c r="Y89" s="654" t="s">
        <v>235</v>
      </c>
      <c r="Z89" s="654"/>
      <c r="AA89" s="134"/>
      <c r="AB89" s="654" t="s">
        <v>234</v>
      </c>
      <c r="AC89" s="654"/>
      <c r="AD89" s="654" t="s">
        <v>235</v>
      </c>
      <c r="AE89" s="654"/>
      <c r="AF89" s="134"/>
      <c r="AG89" s="654" t="s">
        <v>234</v>
      </c>
      <c r="AH89" s="654"/>
      <c r="AI89" s="654" t="s">
        <v>235</v>
      </c>
      <c r="AJ89" s="654"/>
      <c r="AK89" s="134"/>
      <c r="AL89" s="654" t="s">
        <v>234</v>
      </c>
      <c r="AM89" s="654"/>
      <c r="AN89" s="654" t="s">
        <v>235</v>
      </c>
      <c r="AO89" s="654"/>
      <c r="AP89" s="134"/>
      <c r="AQ89" s="626"/>
      <c r="AR89" s="626"/>
      <c r="AS89" s="645"/>
      <c r="AT89" s="626"/>
      <c r="AU89" s="637"/>
      <c r="AV89" s="637"/>
      <c r="AW89" s="637"/>
      <c r="AX89" s="637"/>
      <c r="AY89" s="637"/>
      <c r="AZ89" s="656"/>
      <c r="BA89" s="637"/>
      <c r="BB89" s="640"/>
      <c r="BC89" s="261"/>
      <c r="BD89" s="261"/>
      <c r="BE89" s="261"/>
      <c r="BF89" s="261"/>
      <c r="BG89" s="261"/>
      <c r="BH89" s="261"/>
      <c r="BI89" s="261"/>
      <c r="BJ89" s="261"/>
      <c r="BK89" s="261"/>
      <c r="BL89" s="261"/>
      <c r="BM89" s="261"/>
      <c r="BN89" s="261"/>
      <c r="BO89" s="261"/>
      <c r="BP89" s="261"/>
      <c r="BQ89" s="261"/>
      <c r="BR89" s="261"/>
      <c r="BS89" s="261"/>
      <c r="BT89" s="261"/>
      <c r="BU89" s="261"/>
      <c r="BV89" s="261"/>
      <c r="BW89" s="261"/>
      <c r="BX89" s="261"/>
      <c r="BY89" s="261"/>
    </row>
    <row r="90" spans="7:77" ht="28.5" hidden="1" x14ac:dyDescent="0.25">
      <c r="G90" s="629"/>
      <c r="H90" s="632"/>
      <c r="I90" s="836"/>
      <c r="J90" s="836"/>
      <c r="K90" s="836"/>
      <c r="L90" s="620"/>
      <c r="M90" s="620"/>
      <c r="N90" s="623"/>
      <c r="O90" s="626"/>
      <c r="P90" s="131" t="s">
        <v>236</v>
      </c>
      <c r="Q90" s="132" t="s">
        <v>216</v>
      </c>
      <c r="R90" s="626"/>
      <c r="S90" s="393" t="s">
        <v>312</v>
      </c>
      <c r="T90" s="661" t="s">
        <v>216</v>
      </c>
      <c r="U90" s="626"/>
      <c r="V90" s="663"/>
      <c r="W90" s="653" t="s">
        <v>216</v>
      </c>
      <c r="X90" s="653"/>
      <c r="Y90" s="653" t="s">
        <v>216</v>
      </c>
      <c r="Z90" s="653"/>
      <c r="AA90" s="134"/>
      <c r="AB90" s="653" t="s">
        <v>216</v>
      </c>
      <c r="AC90" s="653"/>
      <c r="AD90" s="653" t="s">
        <v>216</v>
      </c>
      <c r="AE90" s="653"/>
      <c r="AF90" s="134"/>
      <c r="AG90" s="653" t="s">
        <v>216</v>
      </c>
      <c r="AH90" s="653"/>
      <c r="AI90" s="653" t="s">
        <v>216</v>
      </c>
      <c r="AJ90" s="653"/>
      <c r="AK90" s="134"/>
      <c r="AL90" s="653" t="s">
        <v>216</v>
      </c>
      <c r="AM90" s="653"/>
      <c r="AN90" s="653" t="s">
        <v>216</v>
      </c>
      <c r="AO90" s="653"/>
      <c r="AP90" s="134"/>
      <c r="AQ90" s="626"/>
      <c r="AR90" s="626"/>
      <c r="AS90" s="645"/>
      <c r="AT90" s="626"/>
      <c r="AU90" s="637"/>
      <c r="AV90" s="637"/>
      <c r="AW90" s="637"/>
      <c r="AX90" s="637"/>
      <c r="AY90" s="637"/>
      <c r="AZ90" s="656"/>
      <c r="BA90" s="637"/>
      <c r="BB90" s="640"/>
      <c r="BC90" s="261"/>
      <c r="BD90" s="261"/>
      <c r="BE90" s="261"/>
      <c r="BF90" s="261"/>
      <c r="BG90" s="261"/>
      <c r="BH90" s="261"/>
      <c r="BI90" s="261"/>
      <c r="BJ90" s="261"/>
      <c r="BK90" s="261"/>
      <c r="BL90" s="261"/>
      <c r="BM90" s="261"/>
      <c r="BN90" s="261"/>
      <c r="BO90" s="261"/>
      <c r="BP90" s="261"/>
      <c r="BQ90" s="261"/>
      <c r="BR90" s="261"/>
      <c r="BS90" s="261"/>
      <c r="BT90" s="261"/>
      <c r="BU90" s="261"/>
      <c r="BV90" s="261"/>
      <c r="BW90" s="261"/>
      <c r="BX90" s="261"/>
      <c r="BY90" s="261"/>
    </row>
    <row r="91" spans="7:77" hidden="1" x14ac:dyDescent="0.25">
      <c r="G91" s="629"/>
      <c r="H91" s="632"/>
      <c r="I91" s="836"/>
      <c r="J91" s="836"/>
      <c r="K91" s="836"/>
      <c r="L91" s="620"/>
      <c r="M91" s="620"/>
      <c r="N91" s="623"/>
      <c r="O91" s="626"/>
      <c r="P91" s="131" t="s">
        <v>237</v>
      </c>
      <c r="Q91" s="132" t="s">
        <v>216</v>
      </c>
      <c r="R91" s="626"/>
      <c r="S91" s="393"/>
      <c r="T91" s="661"/>
      <c r="U91" s="626"/>
      <c r="V91" s="663"/>
      <c r="W91" s="658" t="s">
        <v>238</v>
      </c>
      <c r="X91" s="658"/>
      <c r="Y91" s="658"/>
      <c r="Z91" s="136">
        <f>+SUM(AA92:AA98)</f>
        <v>0</v>
      </c>
      <c r="AA91" s="137"/>
      <c r="AB91" s="658" t="s">
        <v>238</v>
      </c>
      <c r="AC91" s="658"/>
      <c r="AD91" s="658"/>
      <c r="AE91" s="136">
        <f>+SUM(AF92:AF98)</f>
        <v>0</v>
      </c>
      <c r="AF91" s="137"/>
      <c r="AG91" s="658" t="s">
        <v>238</v>
      </c>
      <c r="AH91" s="658"/>
      <c r="AI91" s="658"/>
      <c r="AJ91" s="136">
        <f>+SUM(AK92:AK98)</f>
        <v>0</v>
      </c>
      <c r="AK91" s="137"/>
      <c r="AL91" s="658" t="s">
        <v>238</v>
      </c>
      <c r="AM91" s="658"/>
      <c r="AN91" s="658"/>
      <c r="AO91" s="136">
        <f>+SUM(AP92:AP98)</f>
        <v>0</v>
      </c>
      <c r="AP91" s="137"/>
      <c r="AQ91" s="626"/>
      <c r="AR91" s="626"/>
      <c r="AS91" s="645"/>
      <c r="AT91" s="626"/>
      <c r="AU91" s="637"/>
      <c r="AV91" s="637"/>
      <c r="AW91" s="637"/>
      <c r="AX91" s="637"/>
      <c r="AY91" s="637"/>
      <c r="AZ91" s="656"/>
      <c r="BA91" s="637"/>
      <c r="BB91" s="640"/>
      <c r="BC91" s="261"/>
      <c r="BD91" s="261"/>
      <c r="BE91" s="261"/>
      <c r="BF91" s="261"/>
      <c r="BG91" s="261"/>
      <c r="BH91" s="261"/>
      <c r="BI91" s="261"/>
      <c r="BJ91" s="261"/>
      <c r="BK91" s="261"/>
      <c r="BL91" s="261"/>
      <c r="BM91" s="261"/>
      <c r="BN91" s="261"/>
      <c r="BO91" s="261"/>
      <c r="BP91" s="261"/>
      <c r="BQ91" s="261"/>
      <c r="BR91" s="261"/>
      <c r="BS91" s="261"/>
      <c r="BT91" s="261"/>
      <c r="BU91" s="261"/>
      <c r="BV91" s="261"/>
      <c r="BW91" s="261"/>
      <c r="BX91" s="261"/>
      <c r="BY91" s="261"/>
    </row>
    <row r="92" spans="7:77" hidden="1" x14ac:dyDescent="0.25">
      <c r="G92" s="629"/>
      <c r="H92" s="632"/>
      <c r="I92" s="836"/>
      <c r="J92" s="836"/>
      <c r="K92" s="836"/>
      <c r="L92" s="620"/>
      <c r="M92" s="620"/>
      <c r="N92" s="623"/>
      <c r="O92" s="626"/>
      <c r="P92" s="131" t="s">
        <v>239</v>
      </c>
      <c r="Q92" s="132" t="s">
        <v>216</v>
      </c>
      <c r="R92" s="626"/>
      <c r="S92" s="393" t="s">
        <v>313</v>
      </c>
      <c r="T92" s="661" t="s">
        <v>216</v>
      </c>
      <c r="U92" s="626"/>
      <c r="V92" s="663"/>
      <c r="W92" s="609" t="s">
        <v>240</v>
      </c>
      <c r="X92" s="609"/>
      <c r="Y92" s="609"/>
      <c r="Z92" s="132" t="s">
        <v>216</v>
      </c>
      <c r="AA92" s="137">
        <f>+IF(Z92="Si",15,0)</f>
        <v>0</v>
      </c>
      <c r="AB92" s="609" t="s">
        <v>240</v>
      </c>
      <c r="AC92" s="609"/>
      <c r="AD92" s="609"/>
      <c r="AE92" s="132" t="s">
        <v>216</v>
      </c>
      <c r="AF92" s="137">
        <f>+IF(AE92="Si",15,0)</f>
        <v>0</v>
      </c>
      <c r="AG92" s="609" t="s">
        <v>240</v>
      </c>
      <c r="AH92" s="609"/>
      <c r="AI92" s="609"/>
      <c r="AJ92" s="132" t="s">
        <v>216</v>
      </c>
      <c r="AK92" s="137">
        <f>+IF(AJ92="Si",15,0)</f>
        <v>0</v>
      </c>
      <c r="AL92" s="609" t="s">
        <v>240</v>
      </c>
      <c r="AM92" s="609"/>
      <c r="AN92" s="609"/>
      <c r="AO92" s="132" t="s">
        <v>216</v>
      </c>
      <c r="AP92" s="137">
        <f>+IF(AO92="Si",15,0)</f>
        <v>0</v>
      </c>
      <c r="AQ92" s="626"/>
      <c r="AR92" s="626"/>
      <c r="AS92" s="645"/>
      <c r="AT92" s="626"/>
      <c r="AU92" s="637"/>
      <c r="AV92" s="637"/>
      <c r="AW92" s="637"/>
      <c r="AX92" s="637"/>
      <c r="AY92" s="637"/>
      <c r="AZ92" s="656"/>
      <c r="BA92" s="637"/>
      <c r="BB92" s="640"/>
      <c r="BC92" s="261"/>
      <c r="BD92" s="261"/>
      <c r="BE92" s="261"/>
      <c r="BF92" s="261"/>
      <c r="BG92" s="261"/>
      <c r="BH92" s="261"/>
      <c r="BI92" s="261"/>
      <c r="BJ92" s="261"/>
      <c r="BK92" s="261"/>
      <c r="BL92" s="261"/>
      <c r="BM92" s="261"/>
      <c r="BN92" s="261"/>
      <c r="BO92" s="261"/>
      <c r="BP92" s="261"/>
      <c r="BQ92" s="261"/>
      <c r="BR92" s="261"/>
      <c r="BS92" s="261"/>
      <c r="BT92" s="261"/>
      <c r="BU92" s="261"/>
      <c r="BV92" s="261"/>
      <c r="BW92" s="261"/>
      <c r="BX92" s="261"/>
      <c r="BY92" s="261"/>
    </row>
    <row r="93" spans="7:77" hidden="1" x14ac:dyDescent="0.25">
      <c r="G93" s="629"/>
      <c r="H93" s="632"/>
      <c r="I93" s="836"/>
      <c r="J93" s="836"/>
      <c r="K93" s="836"/>
      <c r="L93" s="620"/>
      <c r="M93" s="620"/>
      <c r="N93" s="623"/>
      <c r="O93" s="626"/>
      <c r="P93" s="131" t="s">
        <v>241</v>
      </c>
      <c r="Q93" s="132" t="s">
        <v>216</v>
      </c>
      <c r="R93" s="626"/>
      <c r="S93" s="393"/>
      <c r="T93" s="661"/>
      <c r="U93" s="626"/>
      <c r="V93" s="663"/>
      <c r="W93" s="609" t="s">
        <v>242</v>
      </c>
      <c r="X93" s="609"/>
      <c r="Y93" s="609"/>
      <c r="Z93" s="132" t="s">
        <v>216</v>
      </c>
      <c r="AA93" s="137">
        <f>+IF(Z93="Si",5,0)</f>
        <v>0</v>
      </c>
      <c r="AB93" s="609" t="s">
        <v>242</v>
      </c>
      <c r="AC93" s="609"/>
      <c r="AD93" s="609"/>
      <c r="AE93" s="132" t="s">
        <v>216</v>
      </c>
      <c r="AF93" s="137">
        <f>+IF(AE93="Si",5,0)</f>
        <v>0</v>
      </c>
      <c r="AG93" s="609" t="s">
        <v>242</v>
      </c>
      <c r="AH93" s="609"/>
      <c r="AI93" s="609"/>
      <c r="AJ93" s="132" t="s">
        <v>216</v>
      </c>
      <c r="AK93" s="137">
        <f>+IF(AJ93="Si",5,0)</f>
        <v>0</v>
      </c>
      <c r="AL93" s="609" t="s">
        <v>242</v>
      </c>
      <c r="AM93" s="609"/>
      <c r="AN93" s="609"/>
      <c r="AO93" s="132" t="s">
        <v>216</v>
      </c>
      <c r="AP93" s="137">
        <f>+IF(AO93="Si",5,0)</f>
        <v>0</v>
      </c>
      <c r="AQ93" s="626"/>
      <c r="AR93" s="626"/>
      <c r="AS93" s="645"/>
      <c r="AT93" s="626"/>
      <c r="AU93" s="637"/>
      <c r="AV93" s="637"/>
      <c r="AW93" s="637"/>
      <c r="AX93" s="637"/>
      <c r="AY93" s="637"/>
      <c r="AZ93" s="656"/>
      <c r="BA93" s="637"/>
      <c r="BB93" s="640"/>
      <c r="BC93" s="261"/>
      <c r="BD93" s="261"/>
      <c r="BE93" s="261"/>
      <c r="BF93" s="261"/>
      <c r="BG93" s="261"/>
      <c r="BH93" s="261"/>
      <c r="BI93" s="261"/>
      <c r="BJ93" s="261"/>
      <c r="BK93" s="261"/>
      <c r="BL93" s="261"/>
      <c r="BM93" s="261"/>
      <c r="BN93" s="261"/>
      <c r="BO93" s="261"/>
      <c r="BP93" s="261"/>
      <c r="BQ93" s="261"/>
      <c r="BR93" s="261"/>
      <c r="BS93" s="261"/>
      <c r="BT93" s="261"/>
      <c r="BU93" s="261"/>
      <c r="BV93" s="261"/>
      <c r="BW93" s="261"/>
      <c r="BX93" s="261"/>
      <c r="BY93" s="261"/>
    </row>
    <row r="94" spans="7:77" hidden="1" x14ac:dyDescent="0.25">
      <c r="G94" s="629"/>
      <c r="H94" s="632"/>
      <c r="I94" s="836"/>
      <c r="J94" s="836"/>
      <c r="K94" s="836"/>
      <c r="L94" s="620"/>
      <c r="M94" s="620"/>
      <c r="N94" s="623"/>
      <c r="O94" s="626"/>
      <c r="P94" s="131" t="s">
        <v>243</v>
      </c>
      <c r="Q94" s="132" t="s">
        <v>216</v>
      </c>
      <c r="R94" s="626"/>
      <c r="S94" s="393" t="s">
        <v>311</v>
      </c>
      <c r="T94" s="661" t="s">
        <v>216</v>
      </c>
      <c r="U94" s="626"/>
      <c r="V94" s="663"/>
      <c r="W94" s="609" t="s">
        <v>244</v>
      </c>
      <c r="X94" s="609"/>
      <c r="Y94" s="609"/>
      <c r="Z94" s="132" t="s">
        <v>216</v>
      </c>
      <c r="AA94" s="137">
        <f>+IF(Z94="Si",15,0)</f>
        <v>0</v>
      </c>
      <c r="AB94" s="609" t="s">
        <v>244</v>
      </c>
      <c r="AC94" s="609"/>
      <c r="AD94" s="609"/>
      <c r="AE94" s="132" t="s">
        <v>216</v>
      </c>
      <c r="AF94" s="137">
        <f>+IF(AE94="Si",15,0)</f>
        <v>0</v>
      </c>
      <c r="AG94" s="609" t="s">
        <v>244</v>
      </c>
      <c r="AH94" s="609"/>
      <c r="AI94" s="609"/>
      <c r="AJ94" s="132" t="s">
        <v>216</v>
      </c>
      <c r="AK94" s="137">
        <f>+IF(AJ94="Si",15,0)</f>
        <v>0</v>
      </c>
      <c r="AL94" s="609" t="s">
        <v>244</v>
      </c>
      <c r="AM94" s="609"/>
      <c r="AN94" s="609"/>
      <c r="AO94" s="132" t="s">
        <v>216</v>
      </c>
      <c r="AP94" s="137">
        <f>+IF(AO94="Si",15,0)</f>
        <v>0</v>
      </c>
      <c r="AQ94" s="626"/>
      <c r="AR94" s="626"/>
      <c r="AS94" s="645"/>
      <c r="AT94" s="626"/>
      <c r="AU94" s="637"/>
      <c r="AV94" s="637"/>
      <c r="AW94" s="637"/>
      <c r="AX94" s="637"/>
      <c r="AY94" s="637"/>
      <c r="AZ94" s="656"/>
      <c r="BA94" s="637"/>
      <c r="BB94" s="640"/>
      <c r="BC94" s="261"/>
      <c r="BD94" s="261"/>
      <c r="BE94" s="261"/>
      <c r="BF94" s="261"/>
      <c r="BG94" s="261"/>
      <c r="BH94" s="261"/>
      <c r="BI94" s="261"/>
      <c r="BJ94" s="261"/>
      <c r="BK94" s="261"/>
      <c r="BL94" s="261"/>
      <c r="BM94" s="261"/>
      <c r="BN94" s="261"/>
      <c r="BO94" s="261"/>
      <c r="BP94" s="261"/>
      <c r="BQ94" s="261"/>
      <c r="BR94" s="261"/>
      <c r="BS94" s="261"/>
      <c r="BT94" s="261"/>
      <c r="BU94" s="261"/>
      <c r="BV94" s="261"/>
      <c r="BW94" s="261"/>
      <c r="BX94" s="261"/>
      <c r="BY94" s="261"/>
    </row>
    <row r="95" spans="7:77" hidden="1" x14ac:dyDescent="0.25">
      <c r="G95" s="629"/>
      <c r="H95" s="632"/>
      <c r="I95" s="836"/>
      <c r="J95" s="836"/>
      <c r="K95" s="836"/>
      <c r="L95" s="620"/>
      <c r="M95" s="620"/>
      <c r="N95" s="623"/>
      <c r="O95" s="626"/>
      <c r="P95" s="131" t="s">
        <v>245</v>
      </c>
      <c r="Q95" s="132" t="s">
        <v>216</v>
      </c>
      <c r="R95" s="626"/>
      <c r="S95" s="393"/>
      <c r="T95" s="661"/>
      <c r="U95" s="626"/>
      <c r="V95" s="663"/>
      <c r="W95" s="609" t="s">
        <v>246</v>
      </c>
      <c r="X95" s="609"/>
      <c r="Y95" s="609"/>
      <c r="Z95" s="132" t="s">
        <v>216</v>
      </c>
      <c r="AA95" s="137">
        <f>+IF(Z95="Si",10,0)</f>
        <v>0</v>
      </c>
      <c r="AB95" s="609" t="s">
        <v>246</v>
      </c>
      <c r="AC95" s="609"/>
      <c r="AD95" s="609"/>
      <c r="AE95" s="132" t="s">
        <v>216</v>
      </c>
      <c r="AF95" s="137">
        <f>+IF(AE95="Si",10,0)</f>
        <v>0</v>
      </c>
      <c r="AG95" s="609" t="s">
        <v>246</v>
      </c>
      <c r="AH95" s="609"/>
      <c r="AI95" s="609"/>
      <c r="AJ95" s="132" t="s">
        <v>216</v>
      </c>
      <c r="AK95" s="137">
        <f>+IF(AJ95="Si",10,0)</f>
        <v>0</v>
      </c>
      <c r="AL95" s="609" t="s">
        <v>246</v>
      </c>
      <c r="AM95" s="609"/>
      <c r="AN95" s="609"/>
      <c r="AO95" s="132" t="s">
        <v>216</v>
      </c>
      <c r="AP95" s="137">
        <f>+IF(AO95="Si",10,0)</f>
        <v>0</v>
      </c>
      <c r="AQ95" s="626"/>
      <c r="AR95" s="626"/>
      <c r="AS95" s="645"/>
      <c r="AT95" s="626"/>
      <c r="AU95" s="637"/>
      <c r="AV95" s="637"/>
      <c r="AW95" s="637"/>
      <c r="AX95" s="637"/>
      <c r="AY95" s="637"/>
      <c r="AZ95" s="656"/>
      <c r="BA95" s="637"/>
      <c r="BB95" s="640"/>
      <c r="BC95" s="261"/>
      <c r="BD95" s="261"/>
      <c r="BE95" s="261"/>
      <c r="BF95" s="261"/>
      <c r="BG95" s="261"/>
      <c r="BH95" s="261"/>
      <c r="BI95" s="261"/>
      <c r="BJ95" s="261"/>
      <c r="BK95" s="261"/>
      <c r="BL95" s="261"/>
      <c r="BM95" s="261"/>
      <c r="BN95" s="261"/>
      <c r="BO95" s="261"/>
      <c r="BP95" s="261"/>
      <c r="BQ95" s="261"/>
      <c r="BR95" s="261"/>
      <c r="BS95" s="261"/>
      <c r="BT95" s="261"/>
      <c r="BU95" s="261"/>
      <c r="BV95" s="261"/>
      <c r="BW95" s="261"/>
      <c r="BX95" s="261"/>
      <c r="BY95" s="261"/>
    </row>
    <row r="96" spans="7:77" hidden="1" x14ac:dyDescent="0.25">
      <c r="G96" s="629"/>
      <c r="H96" s="632"/>
      <c r="I96" s="836"/>
      <c r="J96" s="836"/>
      <c r="K96" s="836"/>
      <c r="L96" s="620"/>
      <c r="M96" s="620"/>
      <c r="N96" s="623"/>
      <c r="O96" s="626"/>
      <c r="P96" s="131" t="s">
        <v>247</v>
      </c>
      <c r="Q96" s="132" t="s">
        <v>216</v>
      </c>
      <c r="R96" s="626"/>
      <c r="S96" s="838"/>
      <c r="T96" s="838"/>
      <c r="U96" s="626"/>
      <c r="V96" s="663"/>
      <c r="W96" s="609" t="s">
        <v>248</v>
      </c>
      <c r="X96" s="609"/>
      <c r="Y96" s="609"/>
      <c r="Z96" s="132" t="s">
        <v>216</v>
      </c>
      <c r="AA96" s="137">
        <f>+IF(Z96="Si",15,0)</f>
        <v>0</v>
      </c>
      <c r="AB96" s="609" t="s">
        <v>248</v>
      </c>
      <c r="AC96" s="609"/>
      <c r="AD96" s="609"/>
      <c r="AE96" s="132" t="s">
        <v>216</v>
      </c>
      <c r="AF96" s="137">
        <f>+IF(AE96="Si",15,0)</f>
        <v>0</v>
      </c>
      <c r="AG96" s="609" t="s">
        <v>248</v>
      </c>
      <c r="AH96" s="609"/>
      <c r="AI96" s="609"/>
      <c r="AJ96" s="132" t="s">
        <v>216</v>
      </c>
      <c r="AK96" s="137">
        <f>+IF(AJ96="Si",15,0)</f>
        <v>0</v>
      </c>
      <c r="AL96" s="609" t="s">
        <v>248</v>
      </c>
      <c r="AM96" s="609"/>
      <c r="AN96" s="609"/>
      <c r="AO96" s="132" t="s">
        <v>216</v>
      </c>
      <c r="AP96" s="137">
        <f>+IF(AO96="Si",15,0)</f>
        <v>0</v>
      </c>
      <c r="AQ96" s="626"/>
      <c r="AR96" s="626"/>
      <c r="AS96" s="645"/>
      <c r="AT96" s="626"/>
      <c r="AU96" s="637"/>
      <c r="AV96" s="637"/>
      <c r="AW96" s="637"/>
      <c r="AX96" s="637"/>
      <c r="AY96" s="637"/>
      <c r="AZ96" s="656"/>
      <c r="BA96" s="637"/>
      <c r="BB96" s="640"/>
      <c r="BC96" s="261"/>
      <c r="BD96" s="261"/>
      <c r="BE96" s="261"/>
      <c r="BF96" s="261"/>
      <c r="BG96" s="261"/>
      <c r="BH96" s="261"/>
      <c r="BI96" s="261"/>
      <c r="BJ96" s="261"/>
      <c r="BK96" s="261"/>
      <c r="BL96" s="261"/>
      <c r="BM96" s="261"/>
      <c r="BN96" s="261"/>
      <c r="BO96" s="261"/>
      <c r="BP96" s="261"/>
      <c r="BQ96" s="261"/>
      <c r="BR96" s="261"/>
      <c r="BS96" s="261"/>
      <c r="BT96" s="261"/>
      <c r="BU96" s="261"/>
      <c r="BV96" s="261"/>
      <c r="BW96" s="261"/>
      <c r="BX96" s="261"/>
      <c r="BY96" s="261"/>
    </row>
    <row r="97" spans="7:77" hidden="1" x14ac:dyDescent="0.25">
      <c r="G97" s="629"/>
      <c r="H97" s="632"/>
      <c r="I97" s="836"/>
      <c r="J97" s="836"/>
      <c r="K97" s="836"/>
      <c r="L97" s="620"/>
      <c r="M97" s="620"/>
      <c r="N97" s="623"/>
      <c r="O97" s="626"/>
      <c r="P97" s="131" t="s">
        <v>249</v>
      </c>
      <c r="Q97" s="132" t="s">
        <v>216</v>
      </c>
      <c r="R97" s="626"/>
      <c r="S97" s="838"/>
      <c r="T97" s="838"/>
      <c r="U97" s="626"/>
      <c r="V97" s="663"/>
      <c r="W97" s="609" t="s">
        <v>250</v>
      </c>
      <c r="X97" s="609"/>
      <c r="Y97" s="609"/>
      <c r="Z97" s="132" t="s">
        <v>216</v>
      </c>
      <c r="AA97" s="137">
        <f>+IF(Z97="Si",10,0)</f>
        <v>0</v>
      </c>
      <c r="AB97" s="609" t="s">
        <v>250</v>
      </c>
      <c r="AC97" s="609"/>
      <c r="AD97" s="609"/>
      <c r="AE97" s="132" t="s">
        <v>216</v>
      </c>
      <c r="AF97" s="137">
        <f>+IF(AE97="Si",10,0)</f>
        <v>0</v>
      </c>
      <c r="AG97" s="609" t="s">
        <v>250</v>
      </c>
      <c r="AH97" s="609"/>
      <c r="AI97" s="609"/>
      <c r="AJ97" s="132" t="s">
        <v>216</v>
      </c>
      <c r="AK97" s="137">
        <f>+IF(AJ97="Si",10,0)</f>
        <v>0</v>
      </c>
      <c r="AL97" s="609" t="s">
        <v>250</v>
      </c>
      <c r="AM97" s="609"/>
      <c r="AN97" s="609"/>
      <c r="AO97" s="132" t="s">
        <v>216</v>
      </c>
      <c r="AP97" s="137">
        <f>+IF(AO97="Si",10,0)</f>
        <v>0</v>
      </c>
      <c r="AQ97" s="626"/>
      <c r="AR97" s="626"/>
      <c r="AS97" s="645"/>
      <c r="AT97" s="626"/>
      <c r="AU97" s="637"/>
      <c r="AV97" s="637"/>
      <c r="AW97" s="637"/>
      <c r="AX97" s="637"/>
      <c r="AY97" s="637"/>
      <c r="AZ97" s="656"/>
      <c r="BA97" s="637"/>
      <c r="BB97" s="640"/>
      <c r="BC97" s="261"/>
      <c r="BD97" s="261"/>
      <c r="BE97" s="261"/>
      <c r="BF97" s="261"/>
      <c r="BG97" s="261"/>
      <c r="BH97" s="261"/>
      <c r="BI97" s="261"/>
      <c r="BJ97" s="261"/>
      <c r="BK97" s="261"/>
      <c r="BL97" s="261"/>
      <c r="BM97" s="261"/>
      <c r="BN97" s="261"/>
      <c r="BO97" s="261"/>
      <c r="BP97" s="261"/>
      <c r="BQ97" s="261"/>
      <c r="BR97" s="261"/>
      <c r="BS97" s="261"/>
      <c r="BT97" s="261"/>
      <c r="BU97" s="261"/>
      <c r="BV97" s="261"/>
      <c r="BW97" s="261"/>
      <c r="BX97" s="261"/>
      <c r="BY97" s="261"/>
    </row>
    <row r="98" spans="7:77" ht="15.75" hidden="1" thickBot="1" x14ac:dyDescent="0.3">
      <c r="G98" s="630"/>
      <c r="H98" s="633"/>
      <c r="I98" s="837"/>
      <c r="J98" s="837"/>
      <c r="K98" s="837"/>
      <c r="L98" s="621"/>
      <c r="M98" s="621"/>
      <c r="N98" s="624"/>
      <c r="O98" s="627"/>
      <c r="P98" s="138" t="s">
        <v>251</v>
      </c>
      <c r="Q98" s="139" t="s">
        <v>216</v>
      </c>
      <c r="R98" s="627"/>
      <c r="S98" s="839"/>
      <c r="T98" s="839"/>
      <c r="U98" s="627"/>
      <c r="V98" s="664"/>
      <c r="W98" s="610" t="s">
        <v>252</v>
      </c>
      <c r="X98" s="610"/>
      <c r="Y98" s="610"/>
      <c r="Z98" s="139" t="s">
        <v>216</v>
      </c>
      <c r="AA98" s="140">
        <f>+IF(Z98="Si",30,0)</f>
        <v>0</v>
      </c>
      <c r="AB98" s="610" t="s">
        <v>252</v>
      </c>
      <c r="AC98" s="610"/>
      <c r="AD98" s="610"/>
      <c r="AE98" s="139" t="s">
        <v>216</v>
      </c>
      <c r="AF98" s="140">
        <f>+IF(AE98="Si",30,0)</f>
        <v>0</v>
      </c>
      <c r="AG98" s="610" t="s">
        <v>252</v>
      </c>
      <c r="AH98" s="610"/>
      <c r="AI98" s="610"/>
      <c r="AJ98" s="139" t="s">
        <v>216</v>
      </c>
      <c r="AK98" s="140">
        <f>+IF(AJ98="Si",30,0)</f>
        <v>0</v>
      </c>
      <c r="AL98" s="610" t="s">
        <v>252</v>
      </c>
      <c r="AM98" s="610"/>
      <c r="AN98" s="610"/>
      <c r="AO98" s="139" t="s">
        <v>216</v>
      </c>
      <c r="AP98" s="140">
        <f>+IF(AO98="Si",30,0)</f>
        <v>0</v>
      </c>
      <c r="AQ98" s="627"/>
      <c r="AR98" s="627"/>
      <c r="AS98" s="646"/>
      <c r="AT98" s="648"/>
      <c r="AU98" s="638"/>
      <c r="AV98" s="638"/>
      <c r="AW98" s="638"/>
      <c r="AX98" s="638"/>
      <c r="AY98" s="638"/>
      <c r="AZ98" s="657"/>
      <c r="BA98" s="638"/>
      <c r="BB98" s="641"/>
      <c r="BC98" s="261"/>
      <c r="BD98" s="261"/>
      <c r="BE98" s="261"/>
      <c r="BF98" s="261"/>
      <c r="BG98" s="261"/>
      <c r="BH98" s="261"/>
      <c r="BI98" s="261"/>
      <c r="BJ98" s="261"/>
      <c r="BK98" s="261"/>
      <c r="BL98" s="261"/>
      <c r="BM98" s="261"/>
      <c r="BN98" s="261"/>
      <c r="BO98" s="261"/>
      <c r="BP98" s="261"/>
      <c r="BQ98" s="261"/>
      <c r="BR98" s="261"/>
      <c r="BS98" s="261"/>
      <c r="BT98" s="261"/>
      <c r="BU98" s="261"/>
      <c r="BV98" s="261"/>
      <c r="BW98" s="261"/>
      <c r="BX98" s="261"/>
      <c r="BY98" s="261"/>
    </row>
    <row r="99" spans="7:77" hidden="1" x14ac:dyDescent="0.25">
      <c r="G99" s="611" t="str">
        <f>+'Identificación de Riesgos'!$B$6</f>
        <v>Gestión de Proyectos</v>
      </c>
      <c r="H99" s="614" t="str">
        <f>+'Identificación de Riesgos'!$C$6</f>
        <v>Apoyar a las entidades territoriales y promotores en la gestión, seguimiento o supervisión a los proyectos de desarrollo urbano y territorial; agua potable y saneamiento básico y vivienda apoyados por la entidad, para contribuir al desarrollo de ciudades compactas y ambientalmente sostenibles</v>
      </c>
      <c r="I99" s="617" t="str">
        <f>+'Identificación de Riesgos'!G11</f>
        <v>Factor de Riesgo 6</v>
      </c>
      <c r="J99" s="617" t="str">
        <f>+'Identificación de Riesgos'!H11</f>
        <v>Causas FR6</v>
      </c>
      <c r="K99" s="617" t="str">
        <f>+'Identificación de Riesgos'!J11</f>
        <v>Efectos  FR6</v>
      </c>
      <c r="L99" s="586" t="s">
        <v>216</v>
      </c>
      <c r="M99" s="586" t="s">
        <v>216</v>
      </c>
      <c r="N99" s="589" t="s">
        <v>216</v>
      </c>
      <c r="O99" s="580" t="str">
        <f>J663</f>
        <v>No Aplica</v>
      </c>
      <c r="P99" s="113" t="s">
        <v>217</v>
      </c>
      <c r="Q99" s="114" t="s">
        <v>216</v>
      </c>
      <c r="R99" s="580" t="str">
        <f>+J674</f>
        <v>No Aplica</v>
      </c>
      <c r="S99" s="168" t="s">
        <v>308</v>
      </c>
      <c r="T99" s="115" t="s">
        <v>216</v>
      </c>
      <c r="U99" s="580" t="str">
        <f>+J687</f>
        <v>No Aplica</v>
      </c>
      <c r="V99" s="583" t="str">
        <f>+J698</f>
        <v>No Aplica</v>
      </c>
      <c r="W99" s="575" t="s">
        <v>218</v>
      </c>
      <c r="X99" s="575"/>
      <c r="Y99" s="575" t="s">
        <v>219</v>
      </c>
      <c r="Z99" s="575"/>
      <c r="AA99" s="116"/>
      <c r="AB99" s="575" t="s">
        <v>218</v>
      </c>
      <c r="AC99" s="575"/>
      <c r="AD99" s="575" t="s">
        <v>219</v>
      </c>
      <c r="AE99" s="575"/>
      <c r="AF99" s="116"/>
      <c r="AG99" s="575" t="s">
        <v>218</v>
      </c>
      <c r="AH99" s="575"/>
      <c r="AI99" s="575" t="s">
        <v>219</v>
      </c>
      <c r="AJ99" s="575"/>
      <c r="AK99" s="116"/>
      <c r="AL99" s="575" t="s">
        <v>218</v>
      </c>
      <c r="AM99" s="575"/>
      <c r="AN99" s="575" t="s">
        <v>219</v>
      </c>
      <c r="AO99" s="575"/>
      <c r="AP99" s="116"/>
      <c r="AQ99" s="580" t="str">
        <f>+J665</f>
        <v>No Aplica</v>
      </c>
      <c r="AR99" s="580" t="str">
        <f>+J700</f>
        <v>No Aplica</v>
      </c>
      <c r="AS99" s="602" t="str">
        <f>+J701</f>
        <v>No Aplica</v>
      </c>
      <c r="AT99" s="605" t="str">
        <f>+J702</f>
        <v>No Aplica</v>
      </c>
      <c r="AU99" s="607" t="str">
        <f>IF(AT99="No Aplica","No Aplica",IF(AT99="Asumir","No requiere Acciones Adicionales","Debe definir Acciones Complementarias"))</f>
        <v>No Aplica</v>
      </c>
      <c r="AV99" s="593"/>
      <c r="AW99" s="593"/>
      <c r="AX99" s="593"/>
      <c r="AY99" s="593"/>
      <c r="AZ99" s="596" t="str">
        <f>+J703</f>
        <v>No Aplica</v>
      </c>
      <c r="BA99" s="593"/>
      <c r="BB99" s="599" t="str">
        <f>+J704</f>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BC99" s="261"/>
      <c r="BD99" s="261"/>
      <c r="BE99" s="261"/>
      <c r="BF99" s="261"/>
      <c r="BG99" s="261"/>
      <c r="BH99" s="261"/>
      <c r="BI99" s="261"/>
      <c r="BJ99" s="261"/>
      <c r="BK99" s="261"/>
      <c r="BL99" s="261"/>
      <c r="BM99" s="261"/>
      <c r="BN99" s="261"/>
      <c r="BO99" s="261"/>
      <c r="BP99" s="261"/>
      <c r="BQ99" s="261"/>
      <c r="BR99" s="261"/>
      <c r="BS99" s="261"/>
      <c r="BT99" s="261"/>
      <c r="BU99" s="261"/>
      <c r="BV99" s="261"/>
      <c r="BW99" s="261"/>
      <c r="BX99" s="261"/>
      <c r="BY99" s="261"/>
    </row>
    <row r="100" spans="7:77" ht="28.5" hidden="1" x14ac:dyDescent="0.25">
      <c r="G100" s="612"/>
      <c r="H100" s="615"/>
      <c r="I100" s="618"/>
      <c r="J100" s="618"/>
      <c r="K100" s="618"/>
      <c r="L100" s="587"/>
      <c r="M100" s="587"/>
      <c r="N100" s="590"/>
      <c r="O100" s="581"/>
      <c r="P100" s="117" t="s">
        <v>220</v>
      </c>
      <c r="Q100" s="118" t="s">
        <v>216</v>
      </c>
      <c r="R100" s="581"/>
      <c r="S100" s="246" t="s">
        <v>309</v>
      </c>
      <c r="T100" s="119" t="s">
        <v>216</v>
      </c>
      <c r="U100" s="581"/>
      <c r="V100" s="584"/>
      <c r="W100" s="577"/>
      <c r="X100" s="577"/>
      <c r="Y100" s="577"/>
      <c r="Z100" s="577"/>
      <c r="AA100" s="120"/>
      <c r="AB100" s="577"/>
      <c r="AC100" s="577"/>
      <c r="AD100" s="577"/>
      <c r="AE100" s="577"/>
      <c r="AF100" s="120"/>
      <c r="AG100" s="577"/>
      <c r="AH100" s="577"/>
      <c r="AI100" s="577"/>
      <c r="AJ100" s="577"/>
      <c r="AK100" s="120"/>
      <c r="AL100" s="577"/>
      <c r="AM100" s="577"/>
      <c r="AN100" s="577"/>
      <c r="AO100" s="577"/>
      <c r="AP100" s="120"/>
      <c r="AQ100" s="581"/>
      <c r="AR100" s="581"/>
      <c r="AS100" s="603"/>
      <c r="AT100" s="581"/>
      <c r="AU100" s="608"/>
      <c r="AV100" s="594"/>
      <c r="AW100" s="594"/>
      <c r="AX100" s="594"/>
      <c r="AY100" s="594"/>
      <c r="AZ100" s="597"/>
      <c r="BA100" s="594"/>
      <c r="BB100" s="600"/>
      <c r="BC100" s="261"/>
      <c r="BD100" s="261"/>
      <c r="BE100" s="261"/>
      <c r="BF100" s="261"/>
      <c r="BG100" s="261"/>
      <c r="BH100" s="261"/>
      <c r="BI100" s="261"/>
      <c r="BJ100" s="261"/>
      <c r="BK100" s="261"/>
      <c r="BL100" s="261"/>
      <c r="BM100" s="261"/>
      <c r="BN100" s="261"/>
      <c r="BO100" s="261"/>
      <c r="BP100" s="261"/>
      <c r="BQ100" s="261"/>
      <c r="BR100" s="261"/>
      <c r="BS100" s="261"/>
      <c r="BT100" s="261"/>
      <c r="BU100" s="261"/>
      <c r="BV100" s="261"/>
      <c r="BW100" s="261"/>
      <c r="BX100" s="261"/>
      <c r="BY100" s="261"/>
    </row>
    <row r="101" spans="7:77" ht="15" hidden="1" customHeight="1" x14ac:dyDescent="0.25">
      <c r="G101" s="612"/>
      <c r="H101" s="615"/>
      <c r="I101" s="618"/>
      <c r="J101" s="618"/>
      <c r="K101" s="618"/>
      <c r="L101" s="587"/>
      <c r="M101" s="587"/>
      <c r="N101" s="590"/>
      <c r="O101" s="581"/>
      <c r="P101" s="117" t="s">
        <v>221</v>
      </c>
      <c r="Q101" s="118" t="s">
        <v>216</v>
      </c>
      <c r="R101" s="581"/>
      <c r="S101" s="393" t="s">
        <v>310</v>
      </c>
      <c r="T101" s="853" t="s">
        <v>216</v>
      </c>
      <c r="U101" s="581"/>
      <c r="V101" s="584"/>
      <c r="W101" s="577"/>
      <c r="X101" s="577"/>
      <c r="Y101" s="577"/>
      <c r="Z101" s="577"/>
      <c r="AA101" s="120"/>
      <c r="AB101" s="577"/>
      <c r="AC101" s="577"/>
      <c r="AD101" s="577"/>
      <c r="AE101" s="577"/>
      <c r="AF101" s="120"/>
      <c r="AG101" s="577"/>
      <c r="AH101" s="577"/>
      <c r="AI101" s="577"/>
      <c r="AJ101" s="577"/>
      <c r="AK101" s="120"/>
      <c r="AL101" s="577"/>
      <c r="AM101" s="577"/>
      <c r="AN101" s="577"/>
      <c r="AO101" s="577"/>
      <c r="AP101" s="120"/>
      <c r="AQ101" s="581"/>
      <c r="AR101" s="581"/>
      <c r="AS101" s="603"/>
      <c r="AT101" s="581"/>
      <c r="AU101" s="594"/>
      <c r="AV101" s="594"/>
      <c r="AW101" s="594"/>
      <c r="AX101" s="594"/>
      <c r="AY101" s="594"/>
      <c r="AZ101" s="597"/>
      <c r="BA101" s="594"/>
      <c r="BB101" s="600"/>
      <c r="BC101" s="261"/>
      <c r="BD101" s="261"/>
      <c r="BE101" s="261"/>
      <c r="BF101" s="261"/>
      <c r="BG101" s="261"/>
      <c r="BH101" s="261"/>
      <c r="BI101" s="261"/>
      <c r="BJ101" s="261"/>
      <c r="BK101" s="261"/>
      <c r="BL101" s="261"/>
      <c r="BM101" s="261"/>
      <c r="BN101" s="261"/>
      <c r="BO101" s="261"/>
      <c r="BP101" s="261"/>
      <c r="BQ101" s="261"/>
      <c r="BR101" s="261"/>
      <c r="BS101" s="261"/>
      <c r="BT101" s="261"/>
      <c r="BU101" s="261"/>
      <c r="BV101" s="261"/>
      <c r="BW101" s="261"/>
      <c r="BX101" s="261"/>
      <c r="BY101" s="261"/>
    </row>
    <row r="102" spans="7:77" ht="28.5" hidden="1" x14ac:dyDescent="0.25">
      <c r="G102" s="612"/>
      <c r="H102" s="615"/>
      <c r="I102" s="121" t="s">
        <v>257</v>
      </c>
      <c r="J102" s="578" t="s">
        <v>223</v>
      </c>
      <c r="K102" s="578" t="s">
        <v>224</v>
      </c>
      <c r="L102" s="587"/>
      <c r="M102" s="587"/>
      <c r="N102" s="590"/>
      <c r="O102" s="581"/>
      <c r="P102" s="117" t="s">
        <v>225</v>
      </c>
      <c r="Q102" s="118" t="s">
        <v>216</v>
      </c>
      <c r="R102" s="581"/>
      <c r="S102" s="393"/>
      <c r="T102" s="853"/>
      <c r="U102" s="581"/>
      <c r="V102" s="584"/>
      <c r="W102" s="577"/>
      <c r="X102" s="577"/>
      <c r="Y102" s="577"/>
      <c r="Z102" s="577"/>
      <c r="AA102" s="120"/>
      <c r="AB102" s="577"/>
      <c r="AC102" s="577"/>
      <c r="AD102" s="577"/>
      <c r="AE102" s="577"/>
      <c r="AF102" s="120"/>
      <c r="AG102" s="577"/>
      <c r="AH102" s="577"/>
      <c r="AI102" s="577"/>
      <c r="AJ102" s="577"/>
      <c r="AK102" s="120"/>
      <c r="AL102" s="577"/>
      <c r="AM102" s="577"/>
      <c r="AN102" s="577"/>
      <c r="AO102" s="577"/>
      <c r="AP102" s="120"/>
      <c r="AQ102" s="581"/>
      <c r="AR102" s="581"/>
      <c r="AS102" s="603"/>
      <c r="AT102" s="581"/>
      <c r="AU102" s="594"/>
      <c r="AV102" s="594"/>
      <c r="AW102" s="594"/>
      <c r="AX102" s="594"/>
      <c r="AY102" s="594"/>
      <c r="AZ102" s="597"/>
      <c r="BA102" s="594"/>
      <c r="BB102" s="600"/>
      <c r="BC102" s="261"/>
      <c r="BD102" s="261"/>
      <c r="BE102" s="261"/>
      <c r="BF102" s="261"/>
      <c r="BG102" s="261"/>
      <c r="BH102" s="261"/>
      <c r="BI102" s="261"/>
      <c r="BJ102" s="261"/>
      <c r="BK102" s="261"/>
      <c r="BL102" s="261"/>
      <c r="BM102" s="261"/>
      <c r="BN102" s="261"/>
      <c r="BO102" s="261"/>
      <c r="BP102" s="261"/>
      <c r="BQ102" s="261"/>
      <c r="BR102" s="261"/>
      <c r="BS102" s="261"/>
      <c r="BT102" s="261"/>
      <c r="BU102" s="261"/>
      <c r="BV102" s="261"/>
      <c r="BW102" s="261"/>
      <c r="BX102" s="261"/>
      <c r="BY102" s="261"/>
    </row>
    <row r="103" spans="7:77" ht="28.5" hidden="1" customHeight="1" x14ac:dyDescent="0.25">
      <c r="G103" s="612"/>
      <c r="H103" s="615"/>
      <c r="I103" s="578" t="s">
        <v>226</v>
      </c>
      <c r="J103" s="578"/>
      <c r="K103" s="578"/>
      <c r="L103" s="587"/>
      <c r="M103" s="587"/>
      <c r="N103" s="590"/>
      <c r="O103" s="581"/>
      <c r="P103" s="117" t="s">
        <v>227</v>
      </c>
      <c r="Q103" s="118" t="s">
        <v>216</v>
      </c>
      <c r="R103" s="581"/>
      <c r="S103" s="393" t="s">
        <v>314</v>
      </c>
      <c r="T103" s="853" t="s">
        <v>216</v>
      </c>
      <c r="U103" s="581"/>
      <c r="V103" s="584"/>
      <c r="W103" s="577"/>
      <c r="X103" s="577"/>
      <c r="Y103" s="577"/>
      <c r="Z103" s="577"/>
      <c r="AA103" s="120"/>
      <c r="AB103" s="577"/>
      <c r="AC103" s="577"/>
      <c r="AD103" s="577"/>
      <c r="AE103" s="577"/>
      <c r="AF103" s="120"/>
      <c r="AG103" s="577"/>
      <c r="AH103" s="577"/>
      <c r="AI103" s="577"/>
      <c r="AJ103" s="577"/>
      <c r="AK103" s="120"/>
      <c r="AL103" s="577"/>
      <c r="AM103" s="577"/>
      <c r="AN103" s="577"/>
      <c r="AO103" s="577"/>
      <c r="AP103" s="120"/>
      <c r="AQ103" s="581"/>
      <c r="AR103" s="581"/>
      <c r="AS103" s="603"/>
      <c r="AT103" s="581"/>
      <c r="AU103" s="594"/>
      <c r="AV103" s="594"/>
      <c r="AW103" s="594"/>
      <c r="AX103" s="594"/>
      <c r="AY103" s="594"/>
      <c r="AZ103" s="597"/>
      <c r="BA103" s="594"/>
      <c r="BB103" s="600"/>
      <c r="BC103" s="261"/>
      <c r="BD103" s="261"/>
      <c r="BE103" s="261"/>
      <c r="BF103" s="261"/>
      <c r="BG103" s="261"/>
      <c r="BH103" s="261"/>
      <c r="BI103" s="261"/>
      <c r="BJ103" s="261"/>
      <c r="BK103" s="261"/>
      <c r="BL103" s="261"/>
      <c r="BM103" s="261"/>
      <c r="BN103" s="261"/>
      <c r="BO103" s="261"/>
      <c r="BP103" s="261"/>
      <c r="BQ103" s="261"/>
      <c r="BR103" s="261"/>
      <c r="BS103" s="261"/>
      <c r="BT103" s="261"/>
      <c r="BU103" s="261"/>
      <c r="BV103" s="261"/>
      <c r="BW103" s="261"/>
      <c r="BX103" s="261"/>
      <c r="BY103" s="261"/>
    </row>
    <row r="104" spans="7:77" hidden="1" x14ac:dyDescent="0.25">
      <c r="G104" s="612"/>
      <c r="H104" s="615"/>
      <c r="I104" s="578"/>
      <c r="J104" s="578"/>
      <c r="K104" s="578"/>
      <c r="L104" s="587"/>
      <c r="M104" s="587"/>
      <c r="N104" s="590"/>
      <c r="O104" s="581"/>
      <c r="P104" s="117" t="s">
        <v>228</v>
      </c>
      <c r="Q104" s="118" t="s">
        <v>216</v>
      </c>
      <c r="R104" s="581"/>
      <c r="S104" s="393"/>
      <c r="T104" s="853"/>
      <c r="U104" s="581"/>
      <c r="V104" s="584"/>
      <c r="W104" s="577"/>
      <c r="X104" s="577"/>
      <c r="Y104" s="577"/>
      <c r="Z104" s="577"/>
      <c r="AA104" s="120"/>
      <c r="AB104" s="577"/>
      <c r="AC104" s="577"/>
      <c r="AD104" s="577"/>
      <c r="AE104" s="577"/>
      <c r="AF104" s="120"/>
      <c r="AG104" s="577"/>
      <c r="AH104" s="577"/>
      <c r="AI104" s="577"/>
      <c r="AJ104" s="577"/>
      <c r="AK104" s="120"/>
      <c r="AL104" s="577"/>
      <c r="AM104" s="577"/>
      <c r="AN104" s="577"/>
      <c r="AO104" s="577"/>
      <c r="AP104" s="120"/>
      <c r="AQ104" s="581"/>
      <c r="AR104" s="581"/>
      <c r="AS104" s="603"/>
      <c r="AT104" s="581"/>
      <c r="AU104" s="594"/>
      <c r="AV104" s="594"/>
      <c r="AW104" s="594"/>
      <c r="AX104" s="594"/>
      <c r="AY104" s="594"/>
      <c r="AZ104" s="597"/>
      <c r="BA104" s="594"/>
      <c r="BB104" s="600"/>
      <c r="BC104" s="261"/>
      <c r="BD104" s="261"/>
      <c r="BE104" s="261"/>
      <c r="BF104" s="261"/>
      <c r="BG104" s="261"/>
      <c r="BH104" s="261"/>
      <c r="BI104" s="261"/>
      <c r="BJ104" s="261"/>
      <c r="BK104" s="261"/>
      <c r="BL104" s="261"/>
      <c r="BM104" s="261"/>
      <c r="BN104" s="261"/>
      <c r="BO104" s="261"/>
      <c r="BP104" s="261"/>
      <c r="BQ104" s="261"/>
      <c r="BR104" s="261"/>
      <c r="BS104" s="261"/>
      <c r="BT104" s="261"/>
      <c r="BU104" s="261"/>
      <c r="BV104" s="261"/>
      <c r="BW104" s="261"/>
      <c r="BX104" s="261"/>
      <c r="BY104" s="261"/>
    </row>
    <row r="105" spans="7:77" hidden="1" x14ac:dyDescent="0.25">
      <c r="G105" s="612"/>
      <c r="H105" s="615"/>
      <c r="I105" s="578"/>
      <c r="J105" s="578"/>
      <c r="K105" s="578"/>
      <c r="L105" s="587"/>
      <c r="M105" s="587"/>
      <c r="N105" s="590"/>
      <c r="O105" s="581"/>
      <c r="P105" s="117" t="s">
        <v>229</v>
      </c>
      <c r="Q105" s="118" t="s">
        <v>216</v>
      </c>
      <c r="R105" s="581"/>
      <c r="S105" s="393"/>
      <c r="T105" s="853"/>
      <c r="U105" s="581"/>
      <c r="V105" s="584"/>
      <c r="W105" s="576" t="s">
        <v>230</v>
      </c>
      <c r="X105" s="576"/>
      <c r="Y105" s="576" t="s">
        <v>231</v>
      </c>
      <c r="Z105" s="576"/>
      <c r="AA105" s="120"/>
      <c r="AB105" s="576" t="s">
        <v>230</v>
      </c>
      <c r="AC105" s="576"/>
      <c r="AD105" s="576" t="s">
        <v>231</v>
      </c>
      <c r="AE105" s="576"/>
      <c r="AF105" s="120"/>
      <c r="AG105" s="576" t="s">
        <v>230</v>
      </c>
      <c r="AH105" s="576"/>
      <c r="AI105" s="576" t="s">
        <v>231</v>
      </c>
      <c r="AJ105" s="576"/>
      <c r="AK105" s="120"/>
      <c r="AL105" s="576" t="s">
        <v>230</v>
      </c>
      <c r="AM105" s="576"/>
      <c r="AN105" s="576" t="s">
        <v>231</v>
      </c>
      <c r="AO105" s="576"/>
      <c r="AP105" s="120"/>
      <c r="AQ105" s="581"/>
      <c r="AR105" s="581"/>
      <c r="AS105" s="603"/>
      <c r="AT105" s="581"/>
      <c r="AU105" s="594"/>
      <c r="AV105" s="594"/>
      <c r="AW105" s="594"/>
      <c r="AX105" s="594"/>
      <c r="AY105" s="594"/>
      <c r="AZ105" s="597"/>
      <c r="BA105" s="594"/>
      <c r="BB105" s="600"/>
      <c r="BC105" s="261"/>
      <c r="BD105" s="261"/>
      <c r="BE105" s="261"/>
      <c r="BF105" s="261"/>
      <c r="BG105" s="261"/>
      <c r="BH105" s="261"/>
      <c r="BI105" s="261"/>
      <c r="BJ105" s="261"/>
      <c r="BK105" s="261"/>
      <c r="BL105" s="261"/>
      <c r="BM105" s="261"/>
      <c r="BN105" s="261"/>
      <c r="BO105" s="261"/>
      <c r="BP105" s="261"/>
      <c r="BQ105" s="261"/>
      <c r="BR105" s="261"/>
      <c r="BS105" s="261"/>
      <c r="BT105" s="261"/>
      <c r="BU105" s="261"/>
      <c r="BV105" s="261"/>
      <c r="BW105" s="261"/>
      <c r="BX105" s="261"/>
      <c r="BY105" s="261"/>
    </row>
    <row r="106" spans="7:77" ht="28.5" hidden="1" x14ac:dyDescent="0.25">
      <c r="G106" s="612"/>
      <c r="H106" s="615"/>
      <c r="I106" s="578"/>
      <c r="J106" s="578"/>
      <c r="K106" s="578"/>
      <c r="L106" s="587"/>
      <c r="M106" s="587"/>
      <c r="N106" s="590"/>
      <c r="O106" s="581"/>
      <c r="P106" s="117" t="s">
        <v>232</v>
      </c>
      <c r="Q106" s="118" t="s">
        <v>216</v>
      </c>
      <c r="R106" s="581"/>
      <c r="S106" s="393" t="s">
        <v>307</v>
      </c>
      <c r="T106" s="854" t="s">
        <v>216</v>
      </c>
      <c r="U106" s="581"/>
      <c r="V106" s="584"/>
      <c r="W106" s="577"/>
      <c r="X106" s="577"/>
      <c r="Y106" s="577"/>
      <c r="Z106" s="577"/>
      <c r="AA106" s="120"/>
      <c r="AB106" s="577"/>
      <c r="AC106" s="577"/>
      <c r="AD106" s="577"/>
      <c r="AE106" s="577"/>
      <c r="AF106" s="120"/>
      <c r="AG106" s="577"/>
      <c r="AH106" s="577"/>
      <c r="AI106" s="577"/>
      <c r="AJ106" s="577"/>
      <c r="AK106" s="120"/>
      <c r="AL106" s="577"/>
      <c r="AM106" s="577"/>
      <c r="AN106" s="577"/>
      <c r="AO106" s="577"/>
      <c r="AP106" s="120"/>
      <c r="AQ106" s="581"/>
      <c r="AR106" s="581"/>
      <c r="AS106" s="603"/>
      <c r="AT106" s="581"/>
      <c r="AU106" s="594"/>
      <c r="AV106" s="594"/>
      <c r="AW106" s="594"/>
      <c r="AX106" s="594"/>
      <c r="AY106" s="594"/>
      <c r="AZ106" s="597"/>
      <c r="BA106" s="594"/>
      <c r="BB106" s="600"/>
      <c r="BC106" s="261"/>
      <c r="BD106" s="261"/>
      <c r="BE106" s="261"/>
      <c r="BF106" s="261"/>
      <c r="BG106" s="261"/>
      <c r="BH106" s="261"/>
      <c r="BI106" s="261"/>
      <c r="BJ106" s="261"/>
      <c r="BK106" s="261"/>
      <c r="BL106" s="261"/>
      <c r="BM106" s="261"/>
      <c r="BN106" s="261"/>
      <c r="BO106" s="261"/>
      <c r="BP106" s="261"/>
      <c r="BQ106" s="261"/>
      <c r="BR106" s="261"/>
      <c r="BS106" s="261"/>
      <c r="BT106" s="261"/>
      <c r="BU106" s="261"/>
      <c r="BV106" s="261"/>
      <c r="BW106" s="261"/>
      <c r="BX106" s="261"/>
      <c r="BY106" s="261"/>
    </row>
    <row r="107" spans="7:77" hidden="1" x14ac:dyDescent="0.25">
      <c r="G107" s="612"/>
      <c r="H107" s="615"/>
      <c r="I107" s="578"/>
      <c r="J107" s="578"/>
      <c r="K107" s="578"/>
      <c r="L107" s="587"/>
      <c r="M107" s="587"/>
      <c r="N107" s="590"/>
      <c r="O107" s="581"/>
      <c r="P107" s="117" t="s">
        <v>233</v>
      </c>
      <c r="Q107" s="118" t="s">
        <v>216</v>
      </c>
      <c r="R107" s="581"/>
      <c r="S107" s="393"/>
      <c r="T107" s="854"/>
      <c r="U107" s="581"/>
      <c r="V107" s="584"/>
      <c r="W107" s="573" t="s">
        <v>234</v>
      </c>
      <c r="X107" s="573"/>
      <c r="Y107" s="573" t="s">
        <v>235</v>
      </c>
      <c r="Z107" s="573"/>
      <c r="AA107" s="120"/>
      <c r="AB107" s="573" t="s">
        <v>234</v>
      </c>
      <c r="AC107" s="573"/>
      <c r="AD107" s="573" t="s">
        <v>235</v>
      </c>
      <c r="AE107" s="573"/>
      <c r="AF107" s="120"/>
      <c r="AG107" s="573" t="s">
        <v>234</v>
      </c>
      <c r="AH107" s="573"/>
      <c r="AI107" s="573" t="s">
        <v>235</v>
      </c>
      <c r="AJ107" s="573"/>
      <c r="AK107" s="120"/>
      <c r="AL107" s="573" t="s">
        <v>234</v>
      </c>
      <c r="AM107" s="573"/>
      <c r="AN107" s="573" t="s">
        <v>235</v>
      </c>
      <c r="AO107" s="573"/>
      <c r="AP107" s="120"/>
      <c r="AQ107" s="581"/>
      <c r="AR107" s="581"/>
      <c r="AS107" s="603"/>
      <c r="AT107" s="581"/>
      <c r="AU107" s="594"/>
      <c r="AV107" s="594"/>
      <c r="AW107" s="594"/>
      <c r="AX107" s="594"/>
      <c r="AY107" s="594"/>
      <c r="AZ107" s="597"/>
      <c r="BA107" s="594"/>
      <c r="BB107" s="600"/>
      <c r="BC107" s="261"/>
      <c r="BD107" s="261"/>
      <c r="BE107" s="261"/>
      <c r="BF107" s="261"/>
      <c r="BG107" s="261"/>
      <c r="BH107" s="261"/>
      <c r="BI107" s="261"/>
      <c r="BJ107" s="261"/>
      <c r="BK107" s="261"/>
      <c r="BL107" s="261"/>
      <c r="BM107" s="261"/>
      <c r="BN107" s="261"/>
      <c r="BO107" s="261"/>
      <c r="BP107" s="261"/>
      <c r="BQ107" s="261"/>
      <c r="BR107" s="261"/>
      <c r="BS107" s="261"/>
      <c r="BT107" s="261"/>
      <c r="BU107" s="261"/>
      <c r="BV107" s="261"/>
      <c r="BW107" s="261"/>
      <c r="BX107" s="261"/>
      <c r="BY107" s="261"/>
    </row>
    <row r="108" spans="7:77" ht="28.5" hidden="1" x14ac:dyDescent="0.25">
      <c r="G108" s="612"/>
      <c r="H108" s="615"/>
      <c r="I108" s="578"/>
      <c r="J108" s="578"/>
      <c r="K108" s="578"/>
      <c r="L108" s="587"/>
      <c r="M108" s="587"/>
      <c r="N108" s="590"/>
      <c r="O108" s="581"/>
      <c r="P108" s="117" t="s">
        <v>236</v>
      </c>
      <c r="Q108" s="118" t="s">
        <v>216</v>
      </c>
      <c r="R108" s="581"/>
      <c r="S108" s="393" t="s">
        <v>312</v>
      </c>
      <c r="T108" s="854" t="s">
        <v>216</v>
      </c>
      <c r="U108" s="581"/>
      <c r="V108" s="584"/>
      <c r="W108" s="574" t="s">
        <v>216</v>
      </c>
      <c r="X108" s="574"/>
      <c r="Y108" s="574" t="s">
        <v>216</v>
      </c>
      <c r="Z108" s="574"/>
      <c r="AA108" s="120"/>
      <c r="AB108" s="574" t="s">
        <v>216</v>
      </c>
      <c r="AC108" s="574"/>
      <c r="AD108" s="574" t="s">
        <v>216</v>
      </c>
      <c r="AE108" s="574"/>
      <c r="AF108" s="120"/>
      <c r="AG108" s="574" t="s">
        <v>216</v>
      </c>
      <c r="AH108" s="574"/>
      <c r="AI108" s="574" t="s">
        <v>216</v>
      </c>
      <c r="AJ108" s="574"/>
      <c r="AK108" s="120"/>
      <c r="AL108" s="574" t="s">
        <v>216</v>
      </c>
      <c r="AM108" s="574"/>
      <c r="AN108" s="574" t="s">
        <v>216</v>
      </c>
      <c r="AO108" s="574"/>
      <c r="AP108" s="120"/>
      <c r="AQ108" s="581"/>
      <c r="AR108" s="581"/>
      <c r="AS108" s="603"/>
      <c r="AT108" s="581"/>
      <c r="AU108" s="594"/>
      <c r="AV108" s="594"/>
      <c r="AW108" s="594"/>
      <c r="AX108" s="594"/>
      <c r="AY108" s="594"/>
      <c r="AZ108" s="597"/>
      <c r="BA108" s="594"/>
      <c r="BB108" s="600"/>
      <c r="BC108" s="261"/>
      <c r="BD108" s="261"/>
      <c r="BE108" s="261"/>
      <c r="BF108" s="261"/>
      <c r="BG108" s="261"/>
      <c r="BH108" s="261"/>
      <c r="BI108" s="261"/>
      <c r="BJ108" s="261"/>
      <c r="BK108" s="261"/>
      <c r="BL108" s="261"/>
      <c r="BM108" s="261"/>
      <c r="BN108" s="261"/>
      <c r="BO108" s="261"/>
      <c r="BP108" s="261"/>
      <c r="BQ108" s="261"/>
      <c r="BR108" s="261"/>
      <c r="BS108" s="261"/>
      <c r="BT108" s="261"/>
      <c r="BU108" s="261"/>
      <c r="BV108" s="261"/>
      <c r="BW108" s="261"/>
      <c r="BX108" s="261"/>
      <c r="BY108" s="261"/>
    </row>
    <row r="109" spans="7:77" hidden="1" x14ac:dyDescent="0.25">
      <c r="G109" s="612"/>
      <c r="H109" s="615"/>
      <c r="I109" s="578"/>
      <c r="J109" s="578"/>
      <c r="K109" s="578"/>
      <c r="L109" s="587"/>
      <c r="M109" s="587"/>
      <c r="N109" s="590"/>
      <c r="O109" s="581"/>
      <c r="P109" s="117" t="s">
        <v>237</v>
      </c>
      <c r="Q109" s="118" t="s">
        <v>216</v>
      </c>
      <c r="R109" s="581"/>
      <c r="S109" s="393"/>
      <c r="T109" s="854"/>
      <c r="U109" s="581"/>
      <c r="V109" s="584"/>
      <c r="W109" s="592" t="s">
        <v>238</v>
      </c>
      <c r="X109" s="592"/>
      <c r="Y109" s="592"/>
      <c r="Z109" s="122">
        <f>+SUM(AA110:AA116)</f>
        <v>0</v>
      </c>
      <c r="AA109" s="123"/>
      <c r="AB109" s="592" t="s">
        <v>238</v>
      </c>
      <c r="AC109" s="592"/>
      <c r="AD109" s="592"/>
      <c r="AE109" s="122">
        <f>+SUM(AF110:AF116)</f>
        <v>0</v>
      </c>
      <c r="AF109" s="123"/>
      <c r="AG109" s="592" t="s">
        <v>238</v>
      </c>
      <c r="AH109" s="592"/>
      <c r="AI109" s="592"/>
      <c r="AJ109" s="122">
        <f>+SUM(AK110:AK116)</f>
        <v>0</v>
      </c>
      <c r="AK109" s="123"/>
      <c r="AL109" s="592" t="s">
        <v>238</v>
      </c>
      <c r="AM109" s="592"/>
      <c r="AN109" s="592"/>
      <c r="AO109" s="122">
        <f>+SUM(AP110:AP116)</f>
        <v>0</v>
      </c>
      <c r="AP109" s="123"/>
      <c r="AQ109" s="581"/>
      <c r="AR109" s="581"/>
      <c r="AS109" s="603"/>
      <c r="AT109" s="581"/>
      <c r="AU109" s="594"/>
      <c r="AV109" s="594"/>
      <c r="AW109" s="594"/>
      <c r="AX109" s="594"/>
      <c r="AY109" s="594"/>
      <c r="AZ109" s="597"/>
      <c r="BA109" s="594"/>
      <c r="BB109" s="600"/>
      <c r="BC109" s="261"/>
      <c r="BD109" s="261"/>
      <c r="BE109" s="261"/>
      <c r="BF109" s="261"/>
      <c r="BG109" s="261"/>
      <c r="BH109" s="261"/>
      <c r="BI109" s="261"/>
      <c r="BJ109" s="261"/>
      <c r="BK109" s="261"/>
      <c r="BL109" s="261"/>
      <c r="BM109" s="261"/>
      <c r="BN109" s="261"/>
      <c r="BO109" s="261"/>
      <c r="BP109" s="261"/>
      <c r="BQ109" s="261"/>
      <c r="BR109" s="261"/>
      <c r="BS109" s="261"/>
      <c r="BT109" s="261"/>
      <c r="BU109" s="261"/>
      <c r="BV109" s="261"/>
      <c r="BW109" s="261"/>
      <c r="BX109" s="261"/>
      <c r="BY109" s="261"/>
    </row>
    <row r="110" spans="7:77" s="36" customFormat="1" hidden="1" x14ac:dyDescent="0.25">
      <c r="G110" s="612"/>
      <c r="H110" s="615"/>
      <c r="I110" s="578"/>
      <c r="J110" s="578"/>
      <c r="K110" s="578"/>
      <c r="L110" s="587"/>
      <c r="M110" s="587"/>
      <c r="N110" s="590"/>
      <c r="O110" s="581"/>
      <c r="P110" s="117" t="s">
        <v>239</v>
      </c>
      <c r="Q110" s="118" t="s">
        <v>216</v>
      </c>
      <c r="R110" s="581"/>
      <c r="S110" s="393" t="s">
        <v>313</v>
      </c>
      <c r="T110" s="854" t="s">
        <v>216</v>
      </c>
      <c r="U110" s="581"/>
      <c r="V110" s="584"/>
      <c r="W110" s="571" t="s">
        <v>240</v>
      </c>
      <c r="X110" s="571"/>
      <c r="Y110" s="571"/>
      <c r="Z110" s="118" t="s">
        <v>216</v>
      </c>
      <c r="AA110" s="123">
        <f>+IF(Z110="Si",15,0)</f>
        <v>0</v>
      </c>
      <c r="AB110" s="571" t="s">
        <v>240</v>
      </c>
      <c r="AC110" s="571"/>
      <c r="AD110" s="571"/>
      <c r="AE110" s="118" t="s">
        <v>216</v>
      </c>
      <c r="AF110" s="123">
        <f>+IF(AE110="Si",15,0)</f>
        <v>0</v>
      </c>
      <c r="AG110" s="571" t="s">
        <v>240</v>
      </c>
      <c r="AH110" s="571"/>
      <c r="AI110" s="571"/>
      <c r="AJ110" s="118" t="s">
        <v>216</v>
      </c>
      <c r="AK110" s="123">
        <f>+IF(AJ110="Si",15,0)</f>
        <v>0</v>
      </c>
      <c r="AL110" s="571" t="s">
        <v>240</v>
      </c>
      <c r="AM110" s="571"/>
      <c r="AN110" s="571"/>
      <c r="AO110" s="118" t="s">
        <v>216</v>
      </c>
      <c r="AP110" s="123">
        <f>+IF(AO110="Si",15,0)</f>
        <v>0</v>
      </c>
      <c r="AQ110" s="581"/>
      <c r="AR110" s="581"/>
      <c r="AS110" s="603"/>
      <c r="AT110" s="581"/>
      <c r="AU110" s="594"/>
      <c r="AV110" s="594"/>
      <c r="AW110" s="594"/>
      <c r="AX110" s="594"/>
      <c r="AY110" s="594"/>
      <c r="AZ110" s="597"/>
      <c r="BA110" s="594"/>
      <c r="BB110" s="600"/>
      <c r="BC110" s="262"/>
      <c r="BD110" s="262"/>
      <c r="BE110" s="262"/>
      <c r="BF110" s="262"/>
      <c r="BG110" s="262"/>
      <c r="BH110" s="262"/>
      <c r="BI110" s="262"/>
      <c r="BJ110" s="262"/>
      <c r="BK110" s="262"/>
      <c r="BL110" s="262"/>
      <c r="BM110" s="262"/>
      <c r="BN110" s="262"/>
      <c r="BO110" s="262"/>
      <c r="BP110" s="262"/>
      <c r="BQ110" s="262"/>
      <c r="BR110" s="262"/>
      <c r="BS110" s="262"/>
      <c r="BT110" s="262"/>
      <c r="BU110" s="262"/>
      <c r="BV110" s="262"/>
      <c r="BW110" s="262"/>
      <c r="BX110" s="262"/>
      <c r="BY110" s="262"/>
    </row>
    <row r="111" spans="7:77" s="36" customFormat="1" hidden="1" x14ac:dyDescent="0.25">
      <c r="G111" s="612"/>
      <c r="H111" s="615"/>
      <c r="I111" s="578"/>
      <c r="J111" s="578"/>
      <c r="K111" s="578"/>
      <c r="L111" s="587"/>
      <c r="M111" s="587"/>
      <c r="N111" s="590"/>
      <c r="O111" s="581"/>
      <c r="P111" s="117" t="s">
        <v>241</v>
      </c>
      <c r="Q111" s="118" t="s">
        <v>216</v>
      </c>
      <c r="R111" s="581"/>
      <c r="S111" s="393"/>
      <c r="T111" s="854"/>
      <c r="U111" s="581"/>
      <c r="V111" s="584"/>
      <c r="W111" s="571" t="s">
        <v>242</v>
      </c>
      <c r="X111" s="571"/>
      <c r="Y111" s="571"/>
      <c r="Z111" s="118" t="s">
        <v>216</v>
      </c>
      <c r="AA111" s="123">
        <f>+IF(Z111="Si",5,0)</f>
        <v>0</v>
      </c>
      <c r="AB111" s="571" t="s">
        <v>242</v>
      </c>
      <c r="AC111" s="571"/>
      <c r="AD111" s="571"/>
      <c r="AE111" s="118" t="s">
        <v>216</v>
      </c>
      <c r="AF111" s="123">
        <f>+IF(AE111="Si",5,0)</f>
        <v>0</v>
      </c>
      <c r="AG111" s="571" t="s">
        <v>242</v>
      </c>
      <c r="AH111" s="571"/>
      <c r="AI111" s="571"/>
      <c r="AJ111" s="118" t="s">
        <v>216</v>
      </c>
      <c r="AK111" s="123">
        <f>+IF(AJ111="Si",5,0)</f>
        <v>0</v>
      </c>
      <c r="AL111" s="571" t="s">
        <v>242</v>
      </c>
      <c r="AM111" s="571"/>
      <c r="AN111" s="571"/>
      <c r="AO111" s="118" t="s">
        <v>216</v>
      </c>
      <c r="AP111" s="123">
        <f>+IF(AO111="Si",5,0)</f>
        <v>0</v>
      </c>
      <c r="AQ111" s="581"/>
      <c r="AR111" s="581"/>
      <c r="AS111" s="603"/>
      <c r="AT111" s="581"/>
      <c r="AU111" s="594"/>
      <c r="AV111" s="594"/>
      <c r="AW111" s="594"/>
      <c r="AX111" s="594"/>
      <c r="AY111" s="594"/>
      <c r="AZ111" s="597"/>
      <c r="BA111" s="594"/>
      <c r="BB111" s="600"/>
      <c r="BC111" s="262"/>
      <c r="BD111" s="262"/>
      <c r="BE111" s="262"/>
      <c r="BF111" s="262"/>
      <c r="BG111" s="262"/>
      <c r="BH111" s="262"/>
      <c r="BI111" s="262"/>
      <c r="BJ111" s="262"/>
      <c r="BK111" s="262"/>
      <c r="BL111" s="262"/>
      <c r="BM111" s="262"/>
      <c r="BN111" s="262"/>
      <c r="BO111" s="262"/>
      <c r="BP111" s="262"/>
      <c r="BQ111" s="262"/>
      <c r="BR111" s="262"/>
      <c r="BS111" s="262"/>
      <c r="BT111" s="262"/>
      <c r="BU111" s="262"/>
      <c r="BV111" s="262"/>
      <c r="BW111" s="262"/>
      <c r="BX111" s="262"/>
      <c r="BY111" s="262"/>
    </row>
    <row r="112" spans="7:77" s="36" customFormat="1" hidden="1" x14ac:dyDescent="0.25">
      <c r="G112" s="612"/>
      <c r="H112" s="615"/>
      <c r="I112" s="578"/>
      <c r="J112" s="578"/>
      <c r="K112" s="578"/>
      <c r="L112" s="587"/>
      <c r="M112" s="587"/>
      <c r="N112" s="590"/>
      <c r="O112" s="581"/>
      <c r="P112" s="117" t="s">
        <v>243</v>
      </c>
      <c r="Q112" s="118" t="s">
        <v>216</v>
      </c>
      <c r="R112" s="581"/>
      <c r="S112" s="393" t="s">
        <v>311</v>
      </c>
      <c r="T112" s="854" t="s">
        <v>216</v>
      </c>
      <c r="U112" s="581"/>
      <c r="V112" s="584"/>
      <c r="W112" s="571" t="s">
        <v>244</v>
      </c>
      <c r="X112" s="571"/>
      <c r="Y112" s="571"/>
      <c r="Z112" s="118" t="s">
        <v>216</v>
      </c>
      <c r="AA112" s="123">
        <f>+IF(Z112="Si",15,0)</f>
        <v>0</v>
      </c>
      <c r="AB112" s="571" t="s">
        <v>244</v>
      </c>
      <c r="AC112" s="571"/>
      <c r="AD112" s="571"/>
      <c r="AE112" s="118" t="s">
        <v>216</v>
      </c>
      <c r="AF112" s="123">
        <f>+IF(AE112="Si",15,0)</f>
        <v>0</v>
      </c>
      <c r="AG112" s="571" t="s">
        <v>244</v>
      </c>
      <c r="AH112" s="571"/>
      <c r="AI112" s="571"/>
      <c r="AJ112" s="118" t="s">
        <v>216</v>
      </c>
      <c r="AK112" s="123">
        <f>+IF(AJ112="Si",15,0)</f>
        <v>0</v>
      </c>
      <c r="AL112" s="571" t="s">
        <v>244</v>
      </c>
      <c r="AM112" s="571"/>
      <c r="AN112" s="571"/>
      <c r="AO112" s="118" t="s">
        <v>216</v>
      </c>
      <c r="AP112" s="123">
        <f>+IF(AO112="Si",15,0)</f>
        <v>0</v>
      </c>
      <c r="AQ112" s="581"/>
      <c r="AR112" s="581"/>
      <c r="AS112" s="603"/>
      <c r="AT112" s="581"/>
      <c r="AU112" s="594"/>
      <c r="AV112" s="594"/>
      <c r="AW112" s="594"/>
      <c r="AX112" s="594"/>
      <c r="AY112" s="594"/>
      <c r="AZ112" s="597"/>
      <c r="BA112" s="594"/>
      <c r="BB112" s="600"/>
      <c r="BC112" s="262"/>
      <c r="BD112" s="262"/>
      <c r="BE112" s="262"/>
      <c r="BF112" s="262"/>
      <c r="BG112" s="262"/>
      <c r="BH112" s="262"/>
      <c r="BI112" s="262"/>
      <c r="BJ112" s="262"/>
      <c r="BK112" s="262"/>
      <c r="BL112" s="262"/>
      <c r="BM112" s="262"/>
      <c r="BN112" s="262"/>
      <c r="BO112" s="262"/>
      <c r="BP112" s="262"/>
      <c r="BQ112" s="262"/>
      <c r="BR112" s="262"/>
      <c r="BS112" s="262"/>
      <c r="BT112" s="262"/>
      <c r="BU112" s="262"/>
      <c r="BV112" s="262"/>
      <c r="BW112" s="262"/>
      <c r="BX112" s="262"/>
      <c r="BY112" s="262"/>
    </row>
    <row r="113" spans="7:77" s="36" customFormat="1" hidden="1" x14ac:dyDescent="0.25">
      <c r="G113" s="612"/>
      <c r="H113" s="615"/>
      <c r="I113" s="578"/>
      <c r="J113" s="578"/>
      <c r="K113" s="578"/>
      <c r="L113" s="587"/>
      <c r="M113" s="587"/>
      <c r="N113" s="590"/>
      <c r="O113" s="581"/>
      <c r="P113" s="117" t="s">
        <v>245</v>
      </c>
      <c r="Q113" s="118" t="s">
        <v>216</v>
      </c>
      <c r="R113" s="581"/>
      <c r="S113" s="393"/>
      <c r="T113" s="854"/>
      <c r="U113" s="581"/>
      <c r="V113" s="584"/>
      <c r="W113" s="571" t="s">
        <v>246</v>
      </c>
      <c r="X113" s="571"/>
      <c r="Y113" s="571"/>
      <c r="Z113" s="118" t="s">
        <v>216</v>
      </c>
      <c r="AA113" s="123">
        <f>+IF(Z113="Si",10,0)</f>
        <v>0</v>
      </c>
      <c r="AB113" s="571" t="s">
        <v>246</v>
      </c>
      <c r="AC113" s="571"/>
      <c r="AD113" s="571"/>
      <c r="AE113" s="118" t="s">
        <v>216</v>
      </c>
      <c r="AF113" s="123">
        <f>+IF(AE113="Si",10,0)</f>
        <v>0</v>
      </c>
      <c r="AG113" s="571" t="s">
        <v>246</v>
      </c>
      <c r="AH113" s="571"/>
      <c r="AI113" s="571"/>
      <c r="AJ113" s="118" t="s">
        <v>216</v>
      </c>
      <c r="AK113" s="123">
        <f>+IF(AJ113="Si",10,0)</f>
        <v>0</v>
      </c>
      <c r="AL113" s="571" t="s">
        <v>246</v>
      </c>
      <c r="AM113" s="571"/>
      <c r="AN113" s="571"/>
      <c r="AO113" s="118" t="s">
        <v>216</v>
      </c>
      <c r="AP113" s="123">
        <f>+IF(AO113="Si",10,0)</f>
        <v>0</v>
      </c>
      <c r="AQ113" s="581"/>
      <c r="AR113" s="581"/>
      <c r="AS113" s="603"/>
      <c r="AT113" s="581"/>
      <c r="AU113" s="594"/>
      <c r="AV113" s="594"/>
      <c r="AW113" s="594"/>
      <c r="AX113" s="594"/>
      <c r="AY113" s="594"/>
      <c r="AZ113" s="597"/>
      <c r="BA113" s="594"/>
      <c r="BB113" s="600"/>
      <c r="BC113" s="262"/>
      <c r="BD113" s="262"/>
      <c r="BE113" s="262"/>
      <c r="BF113" s="262"/>
      <c r="BG113" s="262"/>
      <c r="BH113" s="262"/>
      <c r="BI113" s="262"/>
      <c r="BJ113" s="262"/>
      <c r="BK113" s="262"/>
      <c r="BL113" s="262"/>
      <c r="BM113" s="262"/>
      <c r="BN113" s="262"/>
      <c r="BO113" s="262"/>
      <c r="BP113" s="262"/>
      <c r="BQ113" s="262"/>
      <c r="BR113" s="262"/>
      <c r="BS113" s="262"/>
      <c r="BT113" s="262"/>
      <c r="BU113" s="262"/>
      <c r="BV113" s="262"/>
      <c r="BW113" s="262"/>
      <c r="BX113" s="262"/>
      <c r="BY113" s="262"/>
    </row>
    <row r="114" spans="7:77" s="36" customFormat="1" hidden="1" x14ac:dyDescent="0.25">
      <c r="G114" s="612"/>
      <c r="H114" s="615"/>
      <c r="I114" s="578"/>
      <c r="J114" s="578"/>
      <c r="K114" s="578"/>
      <c r="L114" s="587"/>
      <c r="M114" s="587"/>
      <c r="N114" s="590"/>
      <c r="O114" s="581"/>
      <c r="P114" s="117" t="s">
        <v>247</v>
      </c>
      <c r="Q114" s="118" t="s">
        <v>216</v>
      </c>
      <c r="R114" s="581"/>
      <c r="S114" s="975"/>
      <c r="T114" s="975"/>
      <c r="U114" s="581"/>
      <c r="V114" s="584"/>
      <c r="W114" s="571" t="s">
        <v>248</v>
      </c>
      <c r="X114" s="571"/>
      <c r="Y114" s="571"/>
      <c r="Z114" s="118" t="s">
        <v>216</v>
      </c>
      <c r="AA114" s="123">
        <f>+IF(Z114="Si",15,0)</f>
        <v>0</v>
      </c>
      <c r="AB114" s="571" t="s">
        <v>248</v>
      </c>
      <c r="AC114" s="571"/>
      <c r="AD114" s="571"/>
      <c r="AE114" s="118" t="s">
        <v>216</v>
      </c>
      <c r="AF114" s="123">
        <f>+IF(AE114="Si",15,0)</f>
        <v>0</v>
      </c>
      <c r="AG114" s="571" t="s">
        <v>248</v>
      </c>
      <c r="AH114" s="571"/>
      <c r="AI114" s="571"/>
      <c r="AJ114" s="118" t="s">
        <v>216</v>
      </c>
      <c r="AK114" s="123">
        <f>+IF(AJ114="Si",15,0)</f>
        <v>0</v>
      </c>
      <c r="AL114" s="571" t="s">
        <v>248</v>
      </c>
      <c r="AM114" s="571"/>
      <c r="AN114" s="571"/>
      <c r="AO114" s="118" t="s">
        <v>216</v>
      </c>
      <c r="AP114" s="123">
        <f>+IF(AO114="Si",15,0)</f>
        <v>0</v>
      </c>
      <c r="AQ114" s="581"/>
      <c r="AR114" s="581"/>
      <c r="AS114" s="603"/>
      <c r="AT114" s="581"/>
      <c r="AU114" s="594"/>
      <c r="AV114" s="594"/>
      <c r="AW114" s="594"/>
      <c r="AX114" s="594"/>
      <c r="AY114" s="594"/>
      <c r="AZ114" s="597"/>
      <c r="BA114" s="594"/>
      <c r="BB114" s="600"/>
      <c r="BC114" s="262"/>
      <c r="BD114" s="262"/>
      <c r="BE114" s="262"/>
      <c r="BF114" s="262"/>
      <c r="BG114" s="262"/>
      <c r="BH114" s="262"/>
      <c r="BI114" s="262"/>
      <c r="BJ114" s="262"/>
      <c r="BK114" s="262"/>
      <c r="BL114" s="262"/>
      <c r="BM114" s="262"/>
      <c r="BN114" s="262"/>
      <c r="BO114" s="262"/>
      <c r="BP114" s="262"/>
      <c r="BQ114" s="262"/>
      <c r="BR114" s="262"/>
      <c r="BS114" s="262"/>
      <c r="BT114" s="262"/>
      <c r="BU114" s="262"/>
      <c r="BV114" s="262"/>
      <c r="BW114" s="262"/>
      <c r="BX114" s="262"/>
      <c r="BY114" s="262"/>
    </row>
    <row r="115" spans="7:77" s="36" customFormat="1" hidden="1" x14ac:dyDescent="0.25">
      <c r="G115" s="612"/>
      <c r="H115" s="615"/>
      <c r="I115" s="578"/>
      <c r="J115" s="578"/>
      <c r="K115" s="578"/>
      <c r="L115" s="587"/>
      <c r="M115" s="587"/>
      <c r="N115" s="590"/>
      <c r="O115" s="581"/>
      <c r="P115" s="117" t="s">
        <v>249</v>
      </c>
      <c r="Q115" s="118" t="s">
        <v>216</v>
      </c>
      <c r="R115" s="581"/>
      <c r="S115" s="975"/>
      <c r="T115" s="975"/>
      <c r="U115" s="581"/>
      <c r="V115" s="584"/>
      <c r="W115" s="571" t="s">
        <v>250</v>
      </c>
      <c r="X115" s="571"/>
      <c r="Y115" s="571"/>
      <c r="Z115" s="118" t="s">
        <v>216</v>
      </c>
      <c r="AA115" s="123">
        <f>+IF(Z115="Si",10,0)</f>
        <v>0</v>
      </c>
      <c r="AB115" s="571" t="s">
        <v>250</v>
      </c>
      <c r="AC115" s="571"/>
      <c r="AD115" s="571"/>
      <c r="AE115" s="118" t="s">
        <v>216</v>
      </c>
      <c r="AF115" s="123">
        <f>+IF(AE115="Si",10,0)</f>
        <v>0</v>
      </c>
      <c r="AG115" s="571" t="s">
        <v>250</v>
      </c>
      <c r="AH115" s="571"/>
      <c r="AI115" s="571"/>
      <c r="AJ115" s="118" t="s">
        <v>216</v>
      </c>
      <c r="AK115" s="123">
        <f>+IF(AJ115="Si",10,0)</f>
        <v>0</v>
      </c>
      <c r="AL115" s="571" t="s">
        <v>250</v>
      </c>
      <c r="AM115" s="571"/>
      <c r="AN115" s="571"/>
      <c r="AO115" s="118" t="s">
        <v>216</v>
      </c>
      <c r="AP115" s="123">
        <f>+IF(AO115="Si",10,0)</f>
        <v>0</v>
      </c>
      <c r="AQ115" s="581"/>
      <c r="AR115" s="581"/>
      <c r="AS115" s="603"/>
      <c r="AT115" s="581"/>
      <c r="AU115" s="594"/>
      <c r="AV115" s="594"/>
      <c r="AW115" s="594"/>
      <c r="AX115" s="594"/>
      <c r="AY115" s="594"/>
      <c r="AZ115" s="597"/>
      <c r="BA115" s="594"/>
      <c r="BB115" s="600"/>
      <c r="BC115" s="262"/>
      <c r="BD115" s="262"/>
      <c r="BE115" s="262"/>
      <c r="BF115" s="262"/>
      <c r="BG115" s="262"/>
      <c r="BH115" s="262"/>
      <c r="BI115" s="262"/>
      <c r="BJ115" s="262"/>
      <c r="BK115" s="262"/>
      <c r="BL115" s="262"/>
      <c r="BM115" s="262"/>
      <c r="BN115" s="262"/>
      <c r="BO115" s="262"/>
      <c r="BP115" s="262"/>
      <c r="BQ115" s="262"/>
      <c r="BR115" s="262"/>
      <c r="BS115" s="262"/>
      <c r="BT115" s="262"/>
      <c r="BU115" s="262"/>
      <c r="BV115" s="262"/>
      <c r="BW115" s="262"/>
      <c r="BX115" s="262"/>
      <c r="BY115" s="262"/>
    </row>
    <row r="116" spans="7:77" s="36" customFormat="1" ht="14.25" hidden="1" customHeight="1" thickBot="1" x14ac:dyDescent="0.3">
      <c r="G116" s="613"/>
      <c r="H116" s="616"/>
      <c r="I116" s="579"/>
      <c r="J116" s="579"/>
      <c r="K116" s="579"/>
      <c r="L116" s="588"/>
      <c r="M116" s="588"/>
      <c r="N116" s="591"/>
      <c r="O116" s="582"/>
      <c r="P116" s="124" t="s">
        <v>251</v>
      </c>
      <c r="Q116" s="125" t="s">
        <v>216</v>
      </c>
      <c r="R116" s="582"/>
      <c r="S116" s="976"/>
      <c r="T116" s="976"/>
      <c r="U116" s="582"/>
      <c r="V116" s="585"/>
      <c r="W116" s="572" t="s">
        <v>252</v>
      </c>
      <c r="X116" s="572"/>
      <c r="Y116" s="572"/>
      <c r="Z116" s="125" t="s">
        <v>216</v>
      </c>
      <c r="AA116" s="126">
        <f>+IF(Z116="Si",30,0)</f>
        <v>0</v>
      </c>
      <c r="AB116" s="572" t="s">
        <v>252</v>
      </c>
      <c r="AC116" s="572"/>
      <c r="AD116" s="572"/>
      <c r="AE116" s="125" t="s">
        <v>216</v>
      </c>
      <c r="AF116" s="126">
        <f>+IF(AE116="Si",30,0)</f>
        <v>0</v>
      </c>
      <c r="AG116" s="572" t="s">
        <v>252</v>
      </c>
      <c r="AH116" s="572"/>
      <c r="AI116" s="572"/>
      <c r="AJ116" s="125" t="s">
        <v>216</v>
      </c>
      <c r="AK116" s="126">
        <f>+IF(AJ116="Si",30,0)</f>
        <v>0</v>
      </c>
      <c r="AL116" s="572" t="s">
        <v>252</v>
      </c>
      <c r="AM116" s="572"/>
      <c r="AN116" s="572"/>
      <c r="AO116" s="125" t="s">
        <v>216</v>
      </c>
      <c r="AP116" s="126">
        <f>+IF(AO116="Si",30,0)</f>
        <v>0</v>
      </c>
      <c r="AQ116" s="582"/>
      <c r="AR116" s="582"/>
      <c r="AS116" s="604"/>
      <c r="AT116" s="606"/>
      <c r="AU116" s="595"/>
      <c r="AV116" s="595"/>
      <c r="AW116" s="595"/>
      <c r="AX116" s="595"/>
      <c r="AY116" s="595"/>
      <c r="AZ116" s="598"/>
      <c r="BA116" s="595"/>
      <c r="BB116" s="601"/>
      <c r="BC116" s="262"/>
      <c r="BD116" s="262"/>
      <c r="BE116" s="262"/>
      <c r="BF116" s="262"/>
      <c r="BG116" s="262"/>
      <c r="BH116" s="262"/>
      <c r="BI116" s="262"/>
      <c r="BJ116" s="262"/>
      <c r="BK116" s="262"/>
      <c r="BL116" s="262"/>
      <c r="BM116" s="262"/>
      <c r="BN116" s="262"/>
      <c r="BO116" s="262"/>
      <c r="BP116" s="262"/>
      <c r="BQ116" s="262"/>
      <c r="BR116" s="262"/>
      <c r="BS116" s="262"/>
      <c r="BT116" s="262"/>
      <c r="BU116" s="262"/>
      <c r="BV116" s="262"/>
      <c r="BW116" s="262"/>
      <c r="BX116" s="262"/>
      <c r="BY116" s="262"/>
    </row>
    <row r="117" spans="7:77" s="36" customFormat="1" hidden="1" x14ac:dyDescent="0.25">
      <c r="G117" s="540" t="str">
        <f>+'Identificación de Riesgos'!$B$6</f>
        <v>Gestión de Proyectos</v>
      </c>
      <c r="H117" s="543" t="str">
        <f>+'Identificación de Riesgos'!$C$6</f>
        <v>Apoyar a las entidades territoriales y promotores en la gestión, seguimiento o supervisión a los proyectos de desarrollo urbano y territorial; agua potable y saneamiento básico y vivienda apoyados por la entidad, para contribuir al desarrollo de ciudades compactas y ambientalmente sostenibles</v>
      </c>
      <c r="I117" s="546" t="str">
        <f>+'Identificación de Riesgos'!G12</f>
        <v>Factor de Riesgo 7</v>
      </c>
      <c r="J117" s="546" t="str">
        <f>+'Identificación de Riesgos'!H12</f>
        <v>Causas FR7</v>
      </c>
      <c r="K117" s="546" t="str">
        <f>+'Identificación de Riesgos'!J12</f>
        <v>Efectos  FR7</v>
      </c>
      <c r="L117" s="531" t="s">
        <v>216</v>
      </c>
      <c r="M117" s="531" t="s">
        <v>216</v>
      </c>
      <c r="N117" s="534" t="s">
        <v>216</v>
      </c>
      <c r="O117" s="537" t="str">
        <f>K663</f>
        <v>No Aplica</v>
      </c>
      <c r="P117" s="98" t="s">
        <v>217</v>
      </c>
      <c r="Q117" s="99" t="s">
        <v>216</v>
      </c>
      <c r="R117" s="537" t="str">
        <f>+K674</f>
        <v>No Aplica</v>
      </c>
      <c r="S117" s="168" t="s">
        <v>308</v>
      </c>
      <c r="T117" s="100" t="s">
        <v>216</v>
      </c>
      <c r="U117" s="537" t="str">
        <f>+K687</f>
        <v>No Aplica</v>
      </c>
      <c r="V117" s="548" t="str">
        <f>+K698</f>
        <v>No Aplica</v>
      </c>
      <c r="W117" s="569" t="s">
        <v>218</v>
      </c>
      <c r="X117" s="569"/>
      <c r="Y117" s="569" t="s">
        <v>219</v>
      </c>
      <c r="Z117" s="569"/>
      <c r="AA117" s="101"/>
      <c r="AB117" s="569" t="s">
        <v>218</v>
      </c>
      <c r="AC117" s="569"/>
      <c r="AD117" s="569" t="s">
        <v>219</v>
      </c>
      <c r="AE117" s="569"/>
      <c r="AF117" s="101"/>
      <c r="AG117" s="569" t="s">
        <v>218</v>
      </c>
      <c r="AH117" s="569"/>
      <c r="AI117" s="569" t="s">
        <v>219</v>
      </c>
      <c r="AJ117" s="569"/>
      <c r="AK117" s="101"/>
      <c r="AL117" s="569" t="s">
        <v>218</v>
      </c>
      <c r="AM117" s="569"/>
      <c r="AN117" s="569" t="s">
        <v>219</v>
      </c>
      <c r="AO117" s="569"/>
      <c r="AP117" s="101"/>
      <c r="AQ117" s="537" t="str">
        <f>+K665</f>
        <v>No Aplica</v>
      </c>
      <c r="AR117" s="537" t="str">
        <f>+K700</f>
        <v>No Aplica</v>
      </c>
      <c r="AS117" s="563" t="str">
        <f>+K701</f>
        <v>No Aplica</v>
      </c>
      <c r="AT117" s="566" t="str">
        <f>+K702</f>
        <v>No Aplica</v>
      </c>
      <c r="AU117" s="567" t="str">
        <f>IF(AT117="No Aplica","No Aplica",IF(AT117="Asumir","No requiere Acciones Adicionales","Debe definir Acciones Complementarias"))</f>
        <v>No Aplica</v>
      </c>
      <c r="AV117" s="552"/>
      <c r="AW117" s="552"/>
      <c r="AX117" s="552"/>
      <c r="AY117" s="552"/>
      <c r="AZ117" s="555" t="str">
        <f>+K703</f>
        <v>No Aplica</v>
      </c>
      <c r="BA117" s="552"/>
      <c r="BB117" s="559" t="str">
        <f>+K704</f>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BC117" s="262"/>
      <c r="BD117" s="262"/>
      <c r="BE117" s="262"/>
      <c r="BF117" s="262"/>
      <c r="BG117" s="262"/>
      <c r="BH117" s="262"/>
      <c r="BI117" s="262"/>
      <c r="BJ117" s="262"/>
      <c r="BK117" s="262"/>
      <c r="BL117" s="262"/>
      <c r="BM117" s="262"/>
      <c r="BN117" s="262"/>
      <c r="BO117" s="262"/>
      <c r="BP117" s="262"/>
      <c r="BQ117" s="262"/>
      <c r="BR117" s="262"/>
      <c r="BS117" s="262"/>
      <c r="BT117" s="262"/>
      <c r="BU117" s="262"/>
      <c r="BV117" s="262"/>
      <c r="BW117" s="262"/>
      <c r="BX117" s="262"/>
      <c r="BY117" s="262"/>
    </row>
    <row r="118" spans="7:77" s="36" customFormat="1" ht="28.5" hidden="1" x14ac:dyDescent="0.25">
      <c r="G118" s="541"/>
      <c r="H118" s="544"/>
      <c r="I118" s="547"/>
      <c r="J118" s="547"/>
      <c r="K118" s="547"/>
      <c r="L118" s="532"/>
      <c r="M118" s="532"/>
      <c r="N118" s="535"/>
      <c r="O118" s="538"/>
      <c r="P118" s="102" t="s">
        <v>220</v>
      </c>
      <c r="Q118" s="103" t="s">
        <v>216</v>
      </c>
      <c r="R118" s="538"/>
      <c r="S118" s="246" t="s">
        <v>309</v>
      </c>
      <c r="T118" s="104" t="s">
        <v>216</v>
      </c>
      <c r="U118" s="538"/>
      <c r="V118" s="549"/>
      <c r="W118" s="562"/>
      <c r="X118" s="562"/>
      <c r="Y118" s="562"/>
      <c r="Z118" s="562"/>
      <c r="AA118" s="105"/>
      <c r="AB118" s="562"/>
      <c r="AC118" s="562"/>
      <c r="AD118" s="562"/>
      <c r="AE118" s="562"/>
      <c r="AF118" s="105"/>
      <c r="AG118" s="562"/>
      <c r="AH118" s="562"/>
      <c r="AI118" s="562"/>
      <c r="AJ118" s="562"/>
      <c r="AK118" s="105"/>
      <c r="AL118" s="562"/>
      <c r="AM118" s="562"/>
      <c r="AN118" s="562"/>
      <c r="AO118" s="562"/>
      <c r="AP118" s="105"/>
      <c r="AQ118" s="538"/>
      <c r="AR118" s="538"/>
      <c r="AS118" s="564"/>
      <c r="AT118" s="538"/>
      <c r="AU118" s="568"/>
      <c r="AV118" s="553"/>
      <c r="AW118" s="553"/>
      <c r="AX118" s="553"/>
      <c r="AY118" s="553"/>
      <c r="AZ118" s="556"/>
      <c r="BA118" s="553"/>
      <c r="BB118" s="560"/>
      <c r="BC118" s="262"/>
      <c r="BD118" s="262"/>
      <c r="BE118" s="262"/>
      <c r="BF118" s="262"/>
      <c r="BG118" s="262"/>
      <c r="BH118" s="262"/>
      <c r="BI118" s="262"/>
      <c r="BJ118" s="262"/>
      <c r="BK118" s="262"/>
      <c r="BL118" s="262"/>
      <c r="BM118" s="262"/>
      <c r="BN118" s="262"/>
      <c r="BO118" s="262"/>
      <c r="BP118" s="262"/>
      <c r="BQ118" s="262"/>
      <c r="BR118" s="262"/>
      <c r="BS118" s="262"/>
      <c r="BT118" s="262"/>
      <c r="BU118" s="262"/>
      <c r="BV118" s="262"/>
      <c r="BW118" s="262"/>
      <c r="BX118" s="262"/>
      <c r="BY118" s="262"/>
    </row>
    <row r="119" spans="7:77" s="36" customFormat="1" ht="15" hidden="1" customHeight="1" x14ac:dyDescent="0.25">
      <c r="G119" s="541"/>
      <c r="H119" s="544"/>
      <c r="I119" s="547"/>
      <c r="J119" s="547"/>
      <c r="K119" s="547"/>
      <c r="L119" s="532"/>
      <c r="M119" s="532"/>
      <c r="N119" s="535"/>
      <c r="O119" s="538"/>
      <c r="P119" s="102" t="s">
        <v>221</v>
      </c>
      <c r="Q119" s="103" t="s">
        <v>216</v>
      </c>
      <c r="R119" s="538"/>
      <c r="S119" s="393" t="s">
        <v>310</v>
      </c>
      <c r="T119" s="867" t="s">
        <v>216</v>
      </c>
      <c r="U119" s="538"/>
      <c r="V119" s="549"/>
      <c r="W119" s="562"/>
      <c r="X119" s="562"/>
      <c r="Y119" s="562"/>
      <c r="Z119" s="562"/>
      <c r="AA119" s="105"/>
      <c r="AB119" s="562"/>
      <c r="AC119" s="562"/>
      <c r="AD119" s="562"/>
      <c r="AE119" s="562"/>
      <c r="AF119" s="105"/>
      <c r="AG119" s="562"/>
      <c r="AH119" s="562"/>
      <c r="AI119" s="562"/>
      <c r="AJ119" s="562"/>
      <c r="AK119" s="105"/>
      <c r="AL119" s="562"/>
      <c r="AM119" s="562"/>
      <c r="AN119" s="562"/>
      <c r="AO119" s="562"/>
      <c r="AP119" s="105"/>
      <c r="AQ119" s="538"/>
      <c r="AR119" s="538"/>
      <c r="AS119" s="564"/>
      <c r="AT119" s="538"/>
      <c r="AU119" s="553"/>
      <c r="AV119" s="553"/>
      <c r="AW119" s="553"/>
      <c r="AX119" s="553"/>
      <c r="AY119" s="553"/>
      <c r="AZ119" s="556"/>
      <c r="BA119" s="553"/>
      <c r="BB119" s="560"/>
      <c r="BC119" s="262"/>
      <c r="BD119" s="262"/>
      <c r="BE119" s="262"/>
      <c r="BF119" s="262"/>
      <c r="BG119" s="262"/>
      <c r="BH119" s="262"/>
      <c r="BI119" s="262"/>
      <c r="BJ119" s="262"/>
      <c r="BK119" s="262"/>
      <c r="BL119" s="262"/>
      <c r="BM119" s="262"/>
      <c r="BN119" s="262"/>
      <c r="BO119" s="262"/>
      <c r="BP119" s="262"/>
      <c r="BQ119" s="262"/>
      <c r="BR119" s="262"/>
      <c r="BS119" s="262"/>
      <c r="BT119" s="262"/>
      <c r="BU119" s="262"/>
      <c r="BV119" s="262"/>
      <c r="BW119" s="262"/>
      <c r="BX119" s="262"/>
      <c r="BY119" s="262"/>
    </row>
    <row r="120" spans="7:77" s="36" customFormat="1" ht="28.5" hidden="1" x14ac:dyDescent="0.25">
      <c r="G120" s="541"/>
      <c r="H120" s="544"/>
      <c r="I120" s="106" t="s">
        <v>258</v>
      </c>
      <c r="J120" s="826" t="s">
        <v>223</v>
      </c>
      <c r="K120" s="826" t="s">
        <v>224</v>
      </c>
      <c r="L120" s="532"/>
      <c r="M120" s="532"/>
      <c r="N120" s="535"/>
      <c r="O120" s="538"/>
      <c r="P120" s="102" t="s">
        <v>225</v>
      </c>
      <c r="Q120" s="103" t="s">
        <v>216</v>
      </c>
      <c r="R120" s="538"/>
      <c r="S120" s="393"/>
      <c r="T120" s="867"/>
      <c r="U120" s="538"/>
      <c r="V120" s="549"/>
      <c r="W120" s="562"/>
      <c r="X120" s="562"/>
      <c r="Y120" s="562"/>
      <c r="Z120" s="562"/>
      <c r="AA120" s="105"/>
      <c r="AB120" s="562"/>
      <c r="AC120" s="562"/>
      <c r="AD120" s="562"/>
      <c r="AE120" s="562"/>
      <c r="AF120" s="105"/>
      <c r="AG120" s="562"/>
      <c r="AH120" s="562"/>
      <c r="AI120" s="562"/>
      <c r="AJ120" s="562"/>
      <c r="AK120" s="105"/>
      <c r="AL120" s="562"/>
      <c r="AM120" s="562"/>
      <c r="AN120" s="562"/>
      <c r="AO120" s="562"/>
      <c r="AP120" s="105"/>
      <c r="AQ120" s="538"/>
      <c r="AR120" s="538"/>
      <c r="AS120" s="564"/>
      <c r="AT120" s="538"/>
      <c r="AU120" s="553"/>
      <c r="AV120" s="553"/>
      <c r="AW120" s="553"/>
      <c r="AX120" s="553"/>
      <c r="AY120" s="553"/>
      <c r="AZ120" s="556"/>
      <c r="BA120" s="553"/>
      <c r="BB120" s="560"/>
      <c r="BC120" s="262"/>
      <c r="BD120" s="262"/>
      <c r="BE120" s="262"/>
      <c r="BF120" s="262"/>
      <c r="BG120" s="262"/>
      <c r="BH120" s="262"/>
      <c r="BI120" s="262"/>
      <c r="BJ120" s="262"/>
      <c r="BK120" s="262"/>
      <c r="BL120" s="262"/>
      <c r="BM120" s="262"/>
      <c r="BN120" s="262"/>
      <c r="BO120" s="262"/>
      <c r="BP120" s="262"/>
      <c r="BQ120" s="262"/>
      <c r="BR120" s="262"/>
      <c r="BS120" s="262"/>
      <c r="BT120" s="262"/>
      <c r="BU120" s="262"/>
      <c r="BV120" s="262"/>
      <c r="BW120" s="262"/>
      <c r="BX120" s="262"/>
      <c r="BY120" s="262"/>
    </row>
    <row r="121" spans="7:77" s="36" customFormat="1" ht="28.5" hidden="1" customHeight="1" x14ac:dyDescent="0.25">
      <c r="G121" s="541"/>
      <c r="H121" s="544"/>
      <c r="I121" s="826" t="s">
        <v>226</v>
      </c>
      <c r="J121" s="826"/>
      <c r="K121" s="826"/>
      <c r="L121" s="532"/>
      <c r="M121" s="532"/>
      <c r="N121" s="535"/>
      <c r="O121" s="538"/>
      <c r="P121" s="102" t="s">
        <v>227</v>
      </c>
      <c r="Q121" s="103" t="s">
        <v>216</v>
      </c>
      <c r="R121" s="538"/>
      <c r="S121" s="393" t="s">
        <v>314</v>
      </c>
      <c r="T121" s="867" t="s">
        <v>216</v>
      </c>
      <c r="U121" s="538"/>
      <c r="V121" s="549"/>
      <c r="W121" s="562"/>
      <c r="X121" s="562"/>
      <c r="Y121" s="562"/>
      <c r="Z121" s="562"/>
      <c r="AA121" s="105"/>
      <c r="AB121" s="562"/>
      <c r="AC121" s="562"/>
      <c r="AD121" s="562"/>
      <c r="AE121" s="562"/>
      <c r="AF121" s="105"/>
      <c r="AG121" s="562"/>
      <c r="AH121" s="562"/>
      <c r="AI121" s="562"/>
      <c r="AJ121" s="562"/>
      <c r="AK121" s="105"/>
      <c r="AL121" s="562"/>
      <c r="AM121" s="562"/>
      <c r="AN121" s="562"/>
      <c r="AO121" s="562"/>
      <c r="AP121" s="105"/>
      <c r="AQ121" s="538"/>
      <c r="AR121" s="538"/>
      <c r="AS121" s="564"/>
      <c r="AT121" s="538"/>
      <c r="AU121" s="553"/>
      <c r="AV121" s="553"/>
      <c r="AW121" s="553"/>
      <c r="AX121" s="553"/>
      <c r="AY121" s="553"/>
      <c r="AZ121" s="556"/>
      <c r="BA121" s="553"/>
      <c r="BB121" s="560"/>
      <c r="BC121" s="262"/>
      <c r="BD121" s="262"/>
      <c r="BE121" s="262"/>
      <c r="BF121" s="262"/>
      <c r="BG121" s="262"/>
      <c r="BH121" s="262"/>
      <c r="BI121" s="262"/>
      <c r="BJ121" s="262"/>
      <c r="BK121" s="262"/>
      <c r="BL121" s="262"/>
      <c r="BM121" s="262"/>
      <c r="BN121" s="262"/>
      <c r="BO121" s="262"/>
      <c r="BP121" s="262"/>
      <c r="BQ121" s="262"/>
      <c r="BR121" s="262"/>
      <c r="BS121" s="262"/>
      <c r="BT121" s="262"/>
      <c r="BU121" s="262"/>
      <c r="BV121" s="262"/>
      <c r="BW121" s="262"/>
      <c r="BX121" s="262"/>
      <c r="BY121" s="262"/>
    </row>
    <row r="122" spans="7:77" s="36" customFormat="1" hidden="1" x14ac:dyDescent="0.25">
      <c r="G122" s="541"/>
      <c r="H122" s="544"/>
      <c r="I122" s="826"/>
      <c r="J122" s="826"/>
      <c r="K122" s="826"/>
      <c r="L122" s="532"/>
      <c r="M122" s="532"/>
      <c r="N122" s="535"/>
      <c r="O122" s="538"/>
      <c r="P122" s="102" t="s">
        <v>228</v>
      </c>
      <c r="Q122" s="103" t="s">
        <v>216</v>
      </c>
      <c r="R122" s="538"/>
      <c r="S122" s="393"/>
      <c r="T122" s="867"/>
      <c r="U122" s="538"/>
      <c r="V122" s="549"/>
      <c r="W122" s="562"/>
      <c r="X122" s="562"/>
      <c r="Y122" s="562"/>
      <c r="Z122" s="562"/>
      <c r="AA122" s="105"/>
      <c r="AB122" s="562"/>
      <c r="AC122" s="562"/>
      <c r="AD122" s="562"/>
      <c r="AE122" s="562"/>
      <c r="AF122" s="105"/>
      <c r="AG122" s="562"/>
      <c r="AH122" s="562"/>
      <c r="AI122" s="562"/>
      <c r="AJ122" s="562"/>
      <c r="AK122" s="105"/>
      <c r="AL122" s="562"/>
      <c r="AM122" s="562"/>
      <c r="AN122" s="562"/>
      <c r="AO122" s="562"/>
      <c r="AP122" s="105"/>
      <c r="AQ122" s="538"/>
      <c r="AR122" s="538"/>
      <c r="AS122" s="564"/>
      <c r="AT122" s="538"/>
      <c r="AU122" s="553"/>
      <c r="AV122" s="553"/>
      <c r="AW122" s="553"/>
      <c r="AX122" s="553"/>
      <c r="AY122" s="553"/>
      <c r="AZ122" s="556"/>
      <c r="BA122" s="553"/>
      <c r="BB122" s="560"/>
      <c r="BC122" s="262"/>
      <c r="BD122" s="262"/>
      <c r="BE122" s="262"/>
      <c r="BF122" s="262"/>
      <c r="BG122" s="262"/>
      <c r="BH122" s="262"/>
      <c r="BI122" s="262"/>
      <c r="BJ122" s="262"/>
      <c r="BK122" s="262"/>
      <c r="BL122" s="262"/>
      <c r="BM122" s="262"/>
      <c r="BN122" s="262"/>
      <c r="BO122" s="262"/>
      <c r="BP122" s="262"/>
      <c r="BQ122" s="262"/>
      <c r="BR122" s="262"/>
      <c r="BS122" s="262"/>
      <c r="BT122" s="262"/>
      <c r="BU122" s="262"/>
      <c r="BV122" s="262"/>
      <c r="BW122" s="262"/>
      <c r="BX122" s="262"/>
      <c r="BY122" s="262"/>
    </row>
    <row r="123" spans="7:77" s="36" customFormat="1" hidden="1" x14ac:dyDescent="0.25">
      <c r="G123" s="541"/>
      <c r="H123" s="544"/>
      <c r="I123" s="826"/>
      <c r="J123" s="826"/>
      <c r="K123" s="826"/>
      <c r="L123" s="532"/>
      <c r="M123" s="532"/>
      <c r="N123" s="535"/>
      <c r="O123" s="538"/>
      <c r="P123" s="102" t="s">
        <v>229</v>
      </c>
      <c r="Q123" s="103" t="s">
        <v>216</v>
      </c>
      <c r="R123" s="538"/>
      <c r="S123" s="393"/>
      <c r="T123" s="867"/>
      <c r="U123" s="538"/>
      <c r="V123" s="549"/>
      <c r="W123" s="551" t="s">
        <v>230</v>
      </c>
      <c r="X123" s="551"/>
      <c r="Y123" s="551" t="s">
        <v>231</v>
      </c>
      <c r="Z123" s="551"/>
      <c r="AA123" s="105"/>
      <c r="AB123" s="551" t="s">
        <v>230</v>
      </c>
      <c r="AC123" s="551"/>
      <c r="AD123" s="551" t="s">
        <v>231</v>
      </c>
      <c r="AE123" s="551"/>
      <c r="AF123" s="105"/>
      <c r="AG123" s="551" t="s">
        <v>230</v>
      </c>
      <c r="AH123" s="551"/>
      <c r="AI123" s="551" t="s">
        <v>231</v>
      </c>
      <c r="AJ123" s="551"/>
      <c r="AK123" s="105"/>
      <c r="AL123" s="551" t="s">
        <v>230</v>
      </c>
      <c r="AM123" s="551"/>
      <c r="AN123" s="551" t="s">
        <v>231</v>
      </c>
      <c r="AO123" s="551"/>
      <c r="AP123" s="105"/>
      <c r="AQ123" s="538"/>
      <c r="AR123" s="538"/>
      <c r="AS123" s="564"/>
      <c r="AT123" s="538"/>
      <c r="AU123" s="553"/>
      <c r="AV123" s="553"/>
      <c r="AW123" s="553"/>
      <c r="AX123" s="553"/>
      <c r="AY123" s="553"/>
      <c r="AZ123" s="556"/>
      <c r="BA123" s="553"/>
      <c r="BB123" s="560"/>
      <c r="BC123" s="262"/>
      <c r="BD123" s="262"/>
      <c r="BE123" s="262"/>
      <c r="BF123" s="262"/>
      <c r="BG123" s="262"/>
      <c r="BH123" s="262"/>
      <c r="BI123" s="262"/>
      <c r="BJ123" s="262"/>
      <c r="BK123" s="262"/>
      <c r="BL123" s="262"/>
      <c r="BM123" s="262"/>
      <c r="BN123" s="262"/>
      <c r="BO123" s="262"/>
      <c r="BP123" s="262"/>
      <c r="BQ123" s="262"/>
      <c r="BR123" s="262"/>
      <c r="BS123" s="262"/>
      <c r="BT123" s="262"/>
      <c r="BU123" s="262"/>
      <c r="BV123" s="262"/>
      <c r="BW123" s="262"/>
      <c r="BX123" s="262"/>
      <c r="BY123" s="262"/>
    </row>
    <row r="124" spans="7:77" s="36" customFormat="1" ht="28.5" hidden="1" x14ac:dyDescent="0.25">
      <c r="G124" s="541"/>
      <c r="H124" s="544"/>
      <c r="I124" s="826"/>
      <c r="J124" s="826"/>
      <c r="K124" s="826"/>
      <c r="L124" s="532"/>
      <c r="M124" s="532"/>
      <c r="N124" s="535"/>
      <c r="O124" s="538"/>
      <c r="P124" s="102" t="s">
        <v>232</v>
      </c>
      <c r="Q124" s="103" t="s">
        <v>216</v>
      </c>
      <c r="R124" s="538"/>
      <c r="S124" s="393" t="s">
        <v>307</v>
      </c>
      <c r="T124" s="394" t="s">
        <v>216</v>
      </c>
      <c r="U124" s="538"/>
      <c r="V124" s="549"/>
      <c r="W124" s="562"/>
      <c r="X124" s="562"/>
      <c r="Y124" s="562"/>
      <c r="Z124" s="562"/>
      <c r="AA124" s="105"/>
      <c r="AB124" s="562"/>
      <c r="AC124" s="562"/>
      <c r="AD124" s="562"/>
      <c r="AE124" s="562"/>
      <c r="AF124" s="105"/>
      <c r="AG124" s="562"/>
      <c r="AH124" s="562"/>
      <c r="AI124" s="562"/>
      <c r="AJ124" s="562"/>
      <c r="AK124" s="105"/>
      <c r="AL124" s="562"/>
      <c r="AM124" s="562"/>
      <c r="AN124" s="562"/>
      <c r="AO124" s="562"/>
      <c r="AP124" s="105"/>
      <c r="AQ124" s="538"/>
      <c r="AR124" s="538"/>
      <c r="AS124" s="564"/>
      <c r="AT124" s="538"/>
      <c r="AU124" s="553"/>
      <c r="AV124" s="553"/>
      <c r="AW124" s="553"/>
      <c r="AX124" s="553"/>
      <c r="AY124" s="553"/>
      <c r="AZ124" s="556"/>
      <c r="BA124" s="553"/>
      <c r="BB124" s="560"/>
      <c r="BC124" s="262"/>
      <c r="BD124" s="262"/>
      <c r="BE124" s="262"/>
      <c r="BF124" s="262"/>
      <c r="BG124" s="262"/>
      <c r="BH124" s="262"/>
      <c r="BI124" s="262"/>
      <c r="BJ124" s="262"/>
      <c r="BK124" s="262"/>
      <c r="BL124" s="262"/>
      <c r="BM124" s="262"/>
      <c r="BN124" s="262"/>
      <c r="BO124" s="262"/>
      <c r="BP124" s="262"/>
      <c r="BQ124" s="262"/>
      <c r="BR124" s="262"/>
      <c r="BS124" s="262"/>
      <c r="BT124" s="262"/>
      <c r="BU124" s="262"/>
      <c r="BV124" s="262"/>
      <c r="BW124" s="262"/>
      <c r="BX124" s="262"/>
      <c r="BY124" s="262"/>
    </row>
    <row r="125" spans="7:77" s="36" customFormat="1" hidden="1" x14ac:dyDescent="0.25">
      <c r="G125" s="541"/>
      <c r="H125" s="544"/>
      <c r="I125" s="826"/>
      <c r="J125" s="826"/>
      <c r="K125" s="826"/>
      <c r="L125" s="532"/>
      <c r="M125" s="532"/>
      <c r="N125" s="535"/>
      <c r="O125" s="538"/>
      <c r="P125" s="102" t="s">
        <v>233</v>
      </c>
      <c r="Q125" s="103" t="s">
        <v>216</v>
      </c>
      <c r="R125" s="538"/>
      <c r="S125" s="393"/>
      <c r="T125" s="394"/>
      <c r="U125" s="538"/>
      <c r="V125" s="549"/>
      <c r="W125" s="570" t="s">
        <v>234</v>
      </c>
      <c r="X125" s="570"/>
      <c r="Y125" s="570" t="s">
        <v>235</v>
      </c>
      <c r="Z125" s="570"/>
      <c r="AA125" s="105"/>
      <c r="AB125" s="570" t="s">
        <v>234</v>
      </c>
      <c r="AC125" s="570"/>
      <c r="AD125" s="570" t="s">
        <v>235</v>
      </c>
      <c r="AE125" s="570"/>
      <c r="AF125" s="105"/>
      <c r="AG125" s="570" t="s">
        <v>234</v>
      </c>
      <c r="AH125" s="570"/>
      <c r="AI125" s="570" t="s">
        <v>235</v>
      </c>
      <c r="AJ125" s="570"/>
      <c r="AK125" s="105"/>
      <c r="AL125" s="570" t="s">
        <v>234</v>
      </c>
      <c r="AM125" s="570"/>
      <c r="AN125" s="570" t="s">
        <v>235</v>
      </c>
      <c r="AO125" s="570"/>
      <c r="AP125" s="105"/>
      <c r="AQ125" s="538"/>
      <c r="AR125" s="538"/>
      <c r="AS125" s="564"/>
      <c r="AT125" s="538"/>
      <c r="AU125" s="553"/>
      <c r="AV125" s="553"/>
      <c r="AW125" s="553"/>
      <c r="AX125" s="553"/>
      <c r="AY125" s="553"/>
      <c r="AZ125" s="556"/>
      <c r="BA125" s="553"/>
      <c r="BB125" s="560"/>
      <c r="BC125" s="262"/>
      <c r="BD125" s="262"/>
      <c r="BE125" s="262"/>
      <c r="BF125" s="262"/>
      <c r="BG125" s="262"/>
      <c r="BH125" s="262"/>
      <c r="BI125" s="262"/>
      <c r="BJ125" s="262"/>
      <c r="BK125" s="262"/>
      <c r="BL125" s="262"/>
      <c r="BM125" s="262"/>
      <c r="BN125" s="262"/>
      <c r="BO125" s="262"/>
      <c r="BP125" s="262"/>
      <c r="BQ125" s="262"/>
      <c r="BR125" s="262"/>
      <c r="BS125" s="262"/>
      <c r="BT125" s="262"/>
      <c r="BU125" s="262"/>
      <c r="BV125" s="262"/>
      <c r="BW125" s="262"/>
      <c r="BX125" s="262"/>
      <c r="BY125" s="262"/>
    </row>
    <row r="126" spans="7:77" s="36" customFormat="1" ht="28.5" hidden="1" x14ac:dyDescent="0.25">
      <c r="G126" s="541"/>
      <c r="H126" s="544"/>
      <c r="I126" s="826"/>
      <c r="J126" s="826"/>
      <c r="K126" s="826"/>
      <c r="L126" s="532"/>
      <c r="M126" s="532"/>
      <c r="N126" s="535"/>
      <c r="O126" s="538"/>
      <c r="P126" s="102" t="s">
        <v>236</v>
      </c>
      <c r="Q126" s="103" t="s">
        <v>216</v>
      </c>
      <c r="R126" s="538"/>
      <c r="S126" s="393" t="s">
        <v>312</v>
      </c>
      <c r="T126" s="394" t="s">
        <v>216</v>
      </c>
      <c r="U126" s="538"/>
      <c r="V126" s="549"/>
      <c r="W126" s="521" t="s">
        <v>216</v>
      </c>
      <c r="X126" s="521"/>
      <c r="Y126" s="521" t="s">
        <v>216</v>
      </c>
      <c r="Z126" s="521"/>
      <c r="AA126" s="105"/>
      <c r="AB126" s="521" t="s">
        <v>216</v>
      </c>
      <c r="AC126" s="521"/>
      <c r="AD126" s="521" t="s">
        <v>216</v>
      </c>
      <c r="AE126" s="521"/>
      <c r="AF126" s="105"/>
      <c r="AG126" s="521" t="s">
        <v>216</v>
      </c>
      <c r="AH126" s="521"/>
      <c r="AI126" s="521" t="s">
        <v>216</v>
      </c>
      <c r="AJ126" s="521"/>
      <c r="AK126" s="105"/>
      <c r="AL126" s="521" t="s">
        <v>216</v>
      </c>
      <c r="AM126" s="521"/>
      <c r="AN126" s="521" t="s">
        <v>216</v>
      </c>
      <c r="AO126" s="521"/>
      <c r="AP126" s="105"/>
      <c r="AQ126" s="538"/>
      <c r="AR126" s="538"/>
      <c r="AS126" s="564"/>
      <c r="AT126" s="538"/>
      <c r="AU126" s="553"/>
      <c r="AV126" s="553"/>
      <c r="AW126" s="553"/>
      <c r="AX126" s="553"/>
      <c r="AY126" s="553"/>
      <c r="AZ126" s="556"/>
      <c r="BA126" s="553"/>
      <c r="BB126" s="560"/>
      <c r="BC126" s="262"/>
      <c r="BD126" s="262"/>
      <c r="BE126" s="262"/>
      <c r="BF126" s="262"/>
      <c r="BG126" s="262"/>
      <c r="BH126" s="262"/>
      <c r="BI126" s="262"/>
      <c r="BJ126" s="262"/>
      <c r="BK126" s="262"/>
      <c r="BL126" s="262"/>
      <c r="BM126" s="262"/>
      <c r="BN126" s="262"/>
      <c r="BO126" s="262"/>
      <c r="BP126" s="262"/>
      <c r="BQ126" s="262"/>
      <c r="BR126" s="262"/>
      <c r="BS126" s="262"/>
      <c r="BT126" s="262"/>
      <c r="BU126" s="262"/>
      <c r="BV126" s="262"/>
      <c r="BW126" s="262"/>
      <c r="BX126" s="262"/>
      <c r="BY126" s="262"/>
    </row>
    <row r="127" spans="7:77" s="36" customFormat="1" hidden="1" x14ac:dyDescent="0.25">
      <c r="G127" s="541"/>
      <c r="H127" s="544"/>
      <c r="I127" s="826"/>
      <c r="J127" s="826"/>
      <c r="K127" s="826"/>
      <c r="L127" s="532"/>
      <c r="M127" s="532"/>
      <c r="N127" s="535"/>
      <c r="O127" s="538"/>
      <c r="P127" s="102" t="s">
        <v>237</v>
      </c>
      <c r="Q127" s="103" t="s">
        <v>216</v>
      </c>
      <c r="R127" s="538"/>
      <c r="S127" s="393"/>
      <c r="T127" s="394"/>
      <c r="U127" s="538"/>
      <c r="V127" s="549"/>
      <c r="W127" s="558" t="s">
        <v>238</v>
      </c>
      <c r="X127" s="558"/>
      <c r="Y127" s="558"/>
      <c r="Z127" s="108">
        <f>+SUM(AA128:AA134)</f>
        <v>0</v>
      </c>
      <c r="AA127" s="109"/>
      <c r="AB127" s="558" t="s">
        <v>238</v>
      </c>
      <c r="AC127" s="558"/>
      <c r="AD127" s="558"/>
      <c r="AE127" s="108">
        <f>+SUM(AF128:AF134)</f>
        <v>0</v>
      </c>
      <c r="AF127" s="109"/>
      <c r="AG127" s="558" t="s">
        <v>238</v>
      </c>
      <c r="AH127" s="558"/>
      <c r="AI127" s="558"/>
      <c r="AJ127" s="108">
        <f>+SUM(AK128:AK134)</f>
        <v>0</v>
      </c>
      <c r="AK127" s="109"/>
      <c r="AL127" s="558" t="s">
        <v>238</v>
      </c>
      <c r="AM127" s="558"/>
      <c r="AN127" s="558"/>
      <c r="AO127" s="108">
        <f>+SUM(AP128:AP134)</f>
        <v>0</v>
      </c>
      <c r="AP127" s="109"/>
      <c r="AQ127" s="538"/>
      <c r="AR127" s="538"/>
      <c r="AS127" s="564"/>
      <c r="AT127" s="538"/>
      <c r="AU127" s="553"/>
      <c r="AV127" s="553"/>
      <c r="AW127" s="553"/>
      <c r="AX127" s="553"/>
      <c r="AY127" s="553"/>
      <c r="AZ127" s="556"/>
      <c r="BA127" s="553"/>
      <c r="BB127" s="560"/>
      <c r="BC127" s="262"/>
      <c r="BD127" s="262"/>
      <c r="BE127" s="262"/>
      <c r="BF127" s="262"/>
      <c r="BG127" s="262"/>
      <c r="BH127" s="262"/>
      <c r="BI127" s="262"/>
      <c r="BJ127" s="262"/>
      <c r="BK127" s="262"/>
      <c r="BL127" s="262"/>
      <c r="BM127" s="262"/>
      <c r="BN127" s="262"/>
      <c r="BO127" s="262"/>
      <c r="BP127" s="262"/>
      <c r="BQ127" s="262"/>
      <c r="BR127" s="262"/>
      <c r="BS127" s="262"/>
      <c r="BT127" s="262"/>
      <c r="BU127" s="262"/>
      <c r="BV127" s="262"/>
      <c r="BW127" s="262"/>
      <c r="BX127" s="262"/>
      <c r="BY127" s="262"/>
    </row>
    <row r="128" spans="7:77" s="36" customFormat="1" hidden="1" x14ac:dyDescent="0.25">
      <c r="G128" s="541"/>
      <c r="H128" s="544"/>
      <c r="I128" s="826"/>
      <c r="J128" s="826"/>
      <c r="K128" s="826"/>
      <c r="L128" s="532"/>
      <c r="M128" s="532"/>
      <c r="N128" s="535"/>
      <c r="O128" s="538"/>
      <c r="P128" s="102" t="s">
        <v>239</v>
      </c>
      <c r="Q128" s="103" t="s">
        <v>216</v>
      </c>
      <c r="R128" s="538"/>
      <c r="S128" s="393" t="s">
        <v>313</v>
      </c>
      <c r="T128" s="394" t="s">
        <v>216</v>
      </c>
      <c r="U128" s="538"/>
      <c r="V128" s="549"/>
      <c r="W128" s="520" t="s">
        <v>240</v>
      </c>
      <c r="X128" s="520"/>
      <c r="Y128" s="520"/>
      <c r="Z128" s="103" t="s">
        <v>216</v>
      </c>
      <c r="AA128" s="109">
        <f>+IF(Z128="Si",15,0)</f>
        <v>0</v>
      </c>
      <c r="AB128" s="520" t="s">
        <v>240</v>
      </c>
      <c r="AC128" s="520"/>
      <c r="AD128" s="520"/>
      <c r="AE128" s="103" t="s">
        <v>216</v>
      </c>
      <c r="AF128" s="109">
        <f>+IF(AE128="Si",15,0)</f>
        <v>0</v>
      </c>
      <c r="AG128" s="520" t="s">
        <v>240</v>
      </c>
      <c r="AH128" s="520"/>
      <c r="AI128" s="520"/>
      <c r="AJ128" s="103" t="s">
        <v>216</v>
      </c>
      <c r="AK128" s="109">
        <f>+IF(AJ128="Si",15,0)</f>
        <v>0</v>
      </c>
      <c r="AL128" s="520" t="s">
        <v>240</v>
      </c>
      <c r="AM128" s="520"/>
      <c r="AN128" s="520"/>
      <c r="AO128" s="103" t="s">
        <v>216</v>
      </c>
      <c r="AP128" s="109">
        <f>+IF(AO128="Si",15,0)</f>
        <v>0</v>
      </c>
      <c r="AQ128" s="538"/>
      <c r="AR128" s="538"/>
      <c r="AS128" s="564"/>
      <c r="AT128" s="538"/>
      <c r="AU128" s="553"/>
      <c r="AV128" s="553"/>
      <c r="AW128" s="553"/>
      <c r="AX128" s="553"/>
      <c r="AY128" s="553"/>
      <c r="AZ128" s="556"/>
      <c r="BA128" s="553"/>
      <c r="BB128" s="560"/>
      <c r="BC128" s="262"/>
      <c r="BD128" s="262"/>
      <c r="BE128" s="262"/>
      <c r="BF128" s="262"/>
      <c r="BG128" s="262"/>
      <c r="BH128" s="262"/>
      <c r="BI128" s="262"/>
      <c r="BJ128" s="262"/>
      <c r="BK128" s="262"/>
      <c r="BL128" s="262"/>
      <c r="BM128" s="262"/>
      <c r="BN128" s="262"/>
      <c r="BO128" s="262"/>
      <c r="BP128" s="262"/>
      <c r="BQ128" s="262"/>
      <c r="BR128" s="262"/>
      <c r="BS128" s="262"/>
      <c r="BT128" s="262"/>
      <c r="BU128" s="262"/>
      <c r="BV128" s="262"/>
      <c r="BW128" s="262"/>
      <c r="BX128" s="262"/>
      <c r="BY128" s="262"/>
    </row>
    <row r="129" spans="7:77" s="36" customFormat="1" hidden="1" x14ac:dyDescent="0.25">
      <c r="G129" s="541"/>
      <c r="H129" s="544"/>
      <c r="I129" s="826"/>
      <c r="J129" s="826"/>
      <c r="K129" s="826"/>
      <c r="L129" s="532"/>
      <c r="M129" s="532"/>
      <c r="N129" s="535"/>
      <c r="O129" s="538"/>
      <c r="P129" s="102" t="s">
        <v>241</v>
      </c>
      <c r="Q129" s="103" t="s">
        <v>216</v>
      </c>
      <c r="R129" s="538"/>
      <c r="S129" s="393"/>
      <c r="T129" s="394"/>
      <c r="U129" s="538"/>
      <c r="V129" s="549"/>
      <c r="W129" s="520" t="s">
        <v>242</v>
      </c>
      <c r="X129" s="520"/>
      <c r="Y129" s="520"/>
      <c r="Z129" s="103" t="s">
        <v>216</v>
      </c>
      <c r="AA129" s="109">
        <f>+IF(Z129="Si",5,0)</f>
        <v>0</v>
      </c>
      <c r="AB129" s="520" t="s">
        <v>242</v>
      </c>
      <c r="AC129" s="520"/>
      <c r="AD129" s="520"/>
      <c r="AE129" s="103" t="s">
        <v>216</v>
      </c>
      <c r="AF129" s="109">
        <f>+IF(AE129="Si",5,0)</f>
        <v>0</v>
      </c>
      <c r="AG129" s="520" t="s">
        <v>242</v>
      </c>
      <c r="AH129" s="520"/>
      <c r="AI129" s="520"/>
      <c r="AJ129" s="103" t="s">
        <v>216</v>
      </c>
      <c r="AK129" s="109">
        <f>+IF(AJ129="Si",5,0)</f>
        <v>0</v>
      </c>
      <c r="AL129" s="520" t="s">
        <v>242</v>
      </c>
      <c r="AM129" s="520"/>
      <c r="AN129" s="520"/>
      <c r="AO129" s="103" t="s">
        <v>216</v>
      </c>
      <c r="AP129" s="109">
        <f>+IF(AO129="Si",5,0)</f>
        <v>0</v>
      </c>
      <c r="AQ129" s="538"/>
      <c r="AR129" s="538"/>
      <c r="AS129" s="564"/>
      <c r="AT129" s="538"/>
      <c r="AU129" s="553"/>
      <c r="AV129" s="553"/>
      <c r="AW129" s="553"/>
      <c r="AX129" s="553"/>
      <c r="AY129" s="553"/>
      <c r="AZ129" s="556"/>
      <c r="BA129" s="553"/>
      <c r="BB129" s="560"/>
      <c r="BC129" s="262"/>
      <c r="BD129" s="262"/>
      <c r="BE129" s="262"/>
      <c r="BF129" s="262"/>
      <c r="BG129" s="262"/>
      <c r="BH129" s="262"/>
      <c r="BI129" s="262"/>
      <c r="BJ129" s="262"/>
      <c r="BK129" s="262"/>
      <c r="BL129" s="262"/>
      <c r="BM129" s="262"/>
      <c r="BN129" s="262"/>
      <c r="BO129" s="262"/>
      <c r="BP129" s="262"/>
      <c r="BQ129" s="262"/>
      <c r="BR129" s="262"/>
      <c r="BS129" s="262"/>
      <c r="BT129" s="262"/>
      <c r="BU129" s="262"/>
      <c r="BV129" s="262"/>
      <c r="BW129" s="262"/>
      <c r="BX129" s="262"/>
      <c r="BY129" s="262"/>
    </row>
    <row r="130" spans="7:77" s="36" customFormat="1" hidden="1" x14ac:dyDescent="0.25">
      <c r="G130" s="541"/>
      <c r="H130" s="544"/>
      <c r="I130" s="826"/>
      <c r="J130" s="826"/>
      <c r="K130" s="826"/>
      <c r="L130" s="532"/>
      <c r="M130" s="532"/>
      <c r="N130" s="535"/>
      <c r="O130" s="538"/>
      <c r="P130" s="102" t="s">
        <v>243</v>
      </c>
      <c r="Q130" s="103" t="s">
        <v>216</v>
      </c>
      <c r="R130" s="538"/>
      <c r="S130" s="393" t="s">
        <v>311</v>
      </c>
      <c r="T130" s="394" t="s">
        <v>216</v>
      </c>
      <c r="U130" s="538"/>
      <c r="V130" s="549"/>
      <c r="W130" s="520" t="s">
        <v>244</v>
      </c>
      <c r="X130" s="520"/>
      <c r="Y130" s="520"/>
      <c r="Z130" s="103" t="s">
        <v>216</v>
      </c>
      <c r="AA130" s="109">
        <f>+IF(Z130="Si",15,0)</f>
        <v>0</v>
      </c>
      <c r="AB130" s="520" t="s">
        <v>244</v>
      </c>
      <c r="AC130" s="520"/>
      <c r="AD130" s="520"/>
      <c r="AE130" s="103" t="s">
        <v>216</v>
      </c>
      <c r="AF130" s="109">
        <f>+IF(AE130="Si",15,0)</f>
        <v>0</v>
      </c>
      <c r="AG130" s="520" t="s">
        <v>244</v>
      </c>
      <c r="AH130" s="520"/>
      <c r="AI130" s="520"/>
      <c r="AJ130" s="103" t="s">
        <v>216</v>
      </c>
      <c r="AK130" s="109">
        <f>+IF(AJ130="Si",15,0)</f>
        <v>0</v>
      </c>
      <c r="AL130" s="520" t="s">
        <v>244</v>
      </c>
      <c r="AM130" s="520"/>
      <c r="AN130" s="520"/>
      <c r="AO130" s="103" t="s">
        <v>216</v>
      </c>
      <c r="AP130" s="109">
        <f>+IF(AO130="Si",15,0)</f>
        <v>0</v>
      </c>
      <c r="AQ130" s="538"/>
      <c r="AR130" s="538"/>
      <c r="AS130" s="564"/>
      <c r="AT130" s="538"/>
      <c r="AU130" s="553"/>
      <c r="AV130" s="553"/>
      <c r="AW130" s="553"/>
      <c r="AX130" s="553"/>
      <c r="AY130" s="553"/>
      <c r="AZ130" s="556"/>
      <c r="BA130" s="553"/>
      <c r="BB130" s="560"/>
      <c r="BC130" s="262"/>
      <c r="BD130" s="262"/>
      <c r="BE130" s="262"/>
      <c r="BF130" s="262"/>
      <c r="BG130" s="262"/>
      <c r="BH130" s="262"/>
      <c r="BI130" s="262"/>
      <c r="BJ130" s="262"/>
      <c r="BK130" s="262"/>
      <c r="BL130" s="262"/>
      <c r="BM130" s="262"/>
      <c r="BN130" s="262"/>
      <c r="BO130" s="262"/>
      <c r="BP130" s="262"/>
      <c r="BQ130" s="262"/>
      <c r="BR130" s="262"/>
      <c r="BS130" s="262"/>
      <c r="BT130" s="262"/>
      <c r="BU130" s="262"/>
      <c r="BV130" s="262"/>
      <c r="BW130" s="262"/>
      <c r="BX130" s="262"/>
      <c r="BY130" s="262"/>
    </row>
    <row r="131" spans="7:77" s="36" customFormat="1" hidden="1" x14ac:dyDescent="0.25">
      <c r="G131" s="541"/>
      <c r="H131" s="544"/>
      <c r="I131" s="826"/>
      <c r="J131" s="826"/>
      <c r="K131" s="826"/>
      <c r="L131" s="532"/>
      <c r="M131" s="532"/>
      <c r="N131" s="535"/>
      <c r="O131" s="538"/>
      <c r="P131" s="102" t="s">
        <v>245</v>
      </c>
      <c r="Q131" s="103" t="s">
        <v>216</v>
      </c>
      <c r="R131" s="538"/>
      <c r="S131" s="393"/>
      <c r="T131" s="394"/>
      <c r="U131" s="538"/>
      <c r="V131" s="549"/>
      <c r="W131" s="520" t="s">
        <v>246</v>
      </c>
      <c r="X131" s="520"/>
      <c r="Y131" s="520"/>
      <c r="Z131" s="103" t="s">
        <v>216</v>
      </c>
      <c r="AA131" s="109">
        <f>+IF(Z131="Si",10,0)</f>
        <v>0</v>
      </c>
      <c r="AB131" s="520" t="s">
        <v>246</v>
      </c>
      <c r="AC131" s="520"/>
      <c r="AD131" s="520"/>
      <c r="AE131" s="103" t="s">
        <v>216</v>
      </c>
      <c r="AF131" s="109">
        <f>+IF(AE131="Si",10,0)</f>
        <v>0</v>
      </c>
      <c r="AG131" s="520" t="s">
        <v>246</v>
      </c>
      <c r="AH131" s="520"/>
      <c r="AI131" s="520"/>
      <c r="AJ131" s="103" t="s">
        <v>216</v>
      </c>
      <c r="AK131" s="109">
        <f>+IF(AJ131="Si",10,0)</f>
        <v>0</v>
      </c>
      <c r="AL131" s="520" t="s">
        <v>246</v>
      </c>
      <c r="AM131" s="520"/>
      <c r="AN131" s="520"/>
      <c r="AO131" s="103" t="s">
        <v>216</v>
      </c>
      <c r="AP131" s="109">
        <f>+IF(AO131="Si",10,0)</f>
        <v>0</v>
      </c>
      <c r="AQ131" s="538"/>
      <c r="AR131" s="538"/>
      <c r="AS131" s="564"/>
      <c r="AT131" s="538"/>
      <c r="AU131" s="553"/>
      <c r="AV131" s="553"/>
      <c r="AW131" s="553"/>
      <c r="AX131" s="553"/>
      <c r="AY131" s="553"/>
      <c r="AZ131" s="556"/>
      <c r="BA131" s="553"/>
      <c r="BB131" s="560"/>
      <c r="BC131" s="262"/>
      <c r="BD131" s="262"/>
      <c r="BE131" s="262"/>
      <c r="BF131" s="262"/>
      <c r="BG131" s="262"/>
      <c r="BH131" s="262"/>
      <c r="BI131" s="262"/>
      <c r="BJ131" s="262"/>
      <c r="BK131" s="262"/>
      <c r="BL131" s="262"/>
      <c r="BM131" s="262"/>
      <c r="BN131" s="262"/>
      <c r="BO131" s="262"/>
      <c r="BP131" s="262"/>
      <c r="BQ131" s="262"/>
      <c r="BR131" s="262"/>
      <c r="BS131" s="262"/>
      <c r="BT131" s="262"/>
      <c r="BU131" s="262"/>
      <c r="BV131" s="262"/>
      <c r="BW131" s="262"/>
      <c r="BX131" s="262"/>
      <c r="BY131" s="262"/>
    </row>
    <row r="132" spans="7:77" s="36" customFormat="1" hidden="1" x14ac:dyDescent="0.25">
      <c r="G132" s="541"/>
      <c r="H132" s="544"/>
      <c r="I132" s="826"/>
      <c r="J132" s="826"/>
      <c r="K132" s="826"/>
      <c r="L132" s="532"/>
      <c r="M132" s="532"/>
      <c r="N132" s="535"/>
      <c r="O132" s="538"/>
      <c r="P132" s="102" t="s">
        <v>247</v>
      </c>
      <c r="Q132" s="103" t="s">
        <v>216</v>
      </c>
      <c r="R132" s="538"/>
      <c r="S132" s="868"/>
      <c r="T132" s="868"/>
      <c r="U132" s="538"/>
      <c r="V132" s="549"/>
      <c r="W132" s="520" t="s">
        <v>248</v>
      </c>
      <c r="X132" s="520"/>
      <c r="Y132" s="520"/>
      <c r="Z132" s="103" t="s">
        <v>216</v>
      </c>
      <c r="AA132" s="109">
        <f>+IF(Z132="Si",15,0)</f>
        <v>0</v>
      </c>
      <c r="AB132" s="520" t="s">
        <v>248</v>
      </c>
      <c r="AC132" s="520"/>
      <c r="AD132" s="520"/>
      <c r="AE132" s="103" t="s">
        <v>216</v>
      </c>
      <c r="AF132" s="109">
        <f>+IF(AE132="Si",15,0)</f>
        <v>0</v>
      </c>
      <c r="AG132" s="520" t="s">
        <v>248</v>
      </c>
      <c r="AH132" s="520"/>
      <c r="AI132" s="520"/>
      <c r="AJ132" s="103" t="s">
        <v>216</v>
      </c>
      <c r="AK132" s="109">
        <f>+IF(AJ132="Si",15,0)</f>
        <v>0</v>
      </c>
      <c r="AL132" s="520" t="s">
        <v>248</v>
      </c>
      <c r="AM132" s="520"/>
      <c r="AN132" s="520"/>
      <c r="AO132" s="103" t="s">
        <v>216</v>
      </c>
      <c r="AP132" s="109">
        <f>+IF(AO132="Si",15,0)</f>
        <v>0</v>
      </c>
      <c r="AQ132" s="538"/>
      <c r="AR132" s="538"/>
      <c r="AS132" s="564"/>
      <c r="AT132" s="538"/>
      <c r="AU132" s="553"/>
      <c r="AV132" s="553"/>
      <c r="AW132" s="553"/>
      <c r="AX132" s="553"/>
      <c r="AY132" s="553"/>
      <c r="AZ132" s="556"/>
      <c r="BA132" s="553"/>
      <c r="BB132" s="560"/>
      <c r="BC132" s="262"/>
      <c r="BD132" s="262"/>
      <c r="BE132" s="262"/>
      <c r="BF132" s="262"/>
      <c r="BG132" s="262"/>
      <c r="BH132" s="262"/>
      <c r="BI132" s="262"/>
      <c r="BJ132" s="262"/>
      <c r="BK132" s="262"/>
      <c r="BL132" s="262"/>
      <c r="BM132" s="262"/>
      <c r="BN132" s="262"/>
      <c r="BO132" s="262"/>
      <c r="BP132" s="262"/>
      <c r="BQ132" s="262"/>
      <c r="BR132" s="262"/>
      <c r="BS132" s="262"/>
      <c r="BT132" s="262"/>
      <c r="BU132" s="262"/>
      <c r="BV132" s="262"/>
      <c r="BW132" s="262"/>
      <c r="BX132" s="262"/>
      <c r="BY132" s="262"/>
    </row>
    <row r="133" spans="7:77" s="36" customFormat="1" hidden="1" x14ac:dyDescent="0.25">
      <c r="G133" s="541"/>
      <c r="H133" s="544"/>
      <c r="I133" s="826"/>
      <c r="J133" s="826"/>
      <c r="K133" s="826"/>
      <c r="L133" s="532"/>
      <c r="M133" s="532"/>
      <c r="N133" s="535"/>
      <c r="O133" s="538"/>
      <c r="P133" s="102" t="s">
        <v>249</v>
      </c>
      <c r="Q133" s="103" t="s">
        <v>216</v>
      </c>
      <c r="R133" s="538"/>
      <c r="S133" s="868"/>
      <c r="T133" s="868"/>
      <c r="U133" s="538"/>
      <c r="V133" s="549"/>
      <c r="W133" s="520" t="s">
        <v>250</v>
      </c>
      <c r="X133" s="520"/>
      <c r="Y133" s="520"/>
      <c r="Z133" s="103" t="s">
        <v>216</v>
      </c>
      <c r="AA133" s="109">
        <f>+IF(Z133="Si",10,0)</f>
        <v>0</v>
      </c>
      <c r="AB133" s="520" t="s">
        <v>250</v>
      </c>
      <c r="AC133" s="520"/>
      <c r="AD133" s="520"/>
      <c r="AE133" s="103" t="s">
        <v>216</v>
      </c>
      <c r="AF133" s="109">
        <f>+IF(AE133="Si",10,0)</f>
        <v>0</v>
      </c>
      <c r="AG133" s="520" t="s">
        <v>250</v>
      </c>
      <c r="AH133" s="520"/>
      <c r="AI133" s="520"/>
      <c r="AJ133" s="103" t="s">
        <v>216</v>
      </c>
      <c r="AK133" s="109">
        <f>+IF(AJ133="Si",10,0)</f>
        <v>0</v>
      </c>
      <c r="AL133" s="520" t="s">
        <v>250</v>
      </c>
      <c r="AM133" s="520"/>
      <c r="AN133" s="520"/>
      <c r="AO133" s="103" t="s">
        <v>216</v>
      </c>
      <c r="AP133" s="109">
        <f>+IF(AO133="Si",10,0)</f>
        <v>0</v>
      </c>
      <c r="AQ133" s="538"/>
      <c r="AR133" s="538"/>
      <c r="AS133" s="564"/>
      <c r="AT133" s="538"/>
      <c r="AU133" s="553"/>
      <c r="AV133" s="553"/>
      <c r="AW133" s="553"/>
      <c r="AX133" s="553"/>
      <c r="AY133" s="553"/>
      <c r="AZ133" s="556"/>
      <c r="BA133" s="553"/>
      <c r="BB133" s="560"/>
      <c r="BC133" s="262"/>
      <c r="BD133" s="262"/>
      <c r="BE133" s="262"/>
      <c r="BF133" s="262"/>
      <c r="BG133" s="262"/>
      <c r="BH133" s="262"/>
      <c r="BI133" s="262"/>
      <c r="BJ133" s="262"/>
      <c r="BK133" s="262"/>
      <c r="BL133" s="262"/>
      <c r="BM133" s="262"/>
      <c r="BN133" s="262"/>
      <c r="BO133" s="262"/>
      <c r="BP133" s="262"/>
      <c r="BQ133" s="262"/>
      <c r="BR133" s="262"/>
      <c r="BS133" s="262"/>
      <c r="BT133" s="262"/>
      <c r="BU133" s="262"/>
      <c r="BV133" s="262"/>
      <c r="BW133" s="262"/>
      <c r="BX133" s="262"/>
      <c r="BY133" s="262"/>
    </row>
    <row r="134" spans="7:77" s="36" customFormat="1" ht="15.75" hidden="1" thickBot="1" x14ac:dyDescent="0.3">
      <c r="G134" s="542"/>
      <c r="H134" s="545"/>
      <c r="I134" s="827"/>
      <c r="J134" s="827"/>
      <c r="K134" s="827"/>
      <c r="L134" s="533"/>
      <c r="M134" s="533"/>
      <c r="N134" s="536"/>
      <c r="O134" s="539"/>
      <c r="P134" s="110" t="s">
        <v>251</v>
      </c>
      <c r="Q134" s="111" t="s">
        <v>216</v>
      </c>
      <c r="R134" s="539"/>
      <c r="S134" s="869"/>
      <c r="T134" s="869"/>
      <c r="U134" s="539"/>
      <c r="V134" s="550"/>
      <c r="W134" s="522" t="s">
        <v>252</v>
      </c>
      <c r="X134" s="522"/>
      <c r="Y134" s="522"/>
      <c r="Z134" s="111" t="s">
        <v>216</v>
      </c>
      <c r="AA134" s="112">
        <f>+IF(Z134="Si",30,0)</f>
        <v>0</v>
      </c>
      <c r="AB134" s="522" t="s">
        <v>252</v>
      </c>
      <c r="AC134" s="522"/>
      <c r="AD134" s="522"/>
      <c r="AE134" s="111" t="s">
        <v>216</v>
      </c>
      <c r="AF134" s="112">
        <f>+IF(AE134="Si",30,0)</f>
        <v>0</v>
      </c>
      <c r="AG134" s="522" t="s">
        <v>252</v>
      </c>
      <c r="AH134" s="522"/>
      <c r="AI134" s="522"/>
      <c r="AJ134" s="111" t="s">
        <v>216</v>
      </c>
      <c r="AK134" s="112">
        <f>+IF(AJ134="Si",30,0)</f>
        <v>0</v>
      </c>
      <c r="AL134" s="522" t="s">
        <v>252</v>
      </c>
      <c r="AM134" s="522"/>
      <c r="AN134" s="522"/>
      <c r="AO134" s="111" t="s">
        <v>216</v>
      </c>
      <c r="AP134" s="112">
        <f>+IF(AO134="Si",30,0)</f>
        <v>0</v>
      </c>
      <c r="AQ134" s="539"/>
      <c r="AR134" s="539"/>
      <c r="AS134" s="565"/>
      <c r="AT134" s="539"/>
      <c r="AU134" s="554"/>
      <c r="AV134" s="554"/>
      <c r="AW134" s="554"/>
      <c r="AX134" s="554"/>
      <c r="AY134" s="554"/>
      <c r="AZ134" s="557"/>
      <c r="BA134" s="554"/>
      <c r="BB134" s="561"/>
      <c r="BC134" s="262"/>
      <c r="BD134" s="262"/>
      <c r="BE134" s="262"/>
      <c r="BF134" s="262"/>
      <c r="BG134" s="262"/>
      <c r="BH134" s="262"/>
      <c r="BI134" s="262"/>
      <c r="BJ134" s="262"/>
      <c r="BK134" s="262"/>
      <c r="BL134" s="262"/>
      <c r="BM134" s="262"/>
      <c r="BN134" s="262"/>
      <c r="BO134" s="262"/>
      <c r="BP134" s="262"/>
      <c r="BQ134" s="262"/>
      <c r="BR134" s="262"/>
      <c r="BS134" s="262"/>
      <c r="BT134" s="262"/>
      <c r="BU134" s="262"/>
      <c r="BV134" s="262"/>
      <c r="BW134" s="262"/>
      <c r="BX134" s="262"/>
      <c r="BY134" s="262"/>
    </row>
    <row r="135" spans="7:77" s="36" customFormat="1" ht="0.75" hidden="1" customHeight="1" x14ac:dyDescent="0.25">
      <c r="G135" s="523" t="str">
        <f>+'Identificación de Riesgos'!$B$6</f>
        <v>Gestión de Proyectos</v>
      </c>
      <c r="H135" s="526" t="str">
        <f>+'Identificación de Riesgos'!$C$6</f>
        <v>Apoyar a las entidades territoriales y promotores en la gestión, seguimiento o supervisión a los proyectos de desarrollo urbano y territorial; agua potable y saneamiento básico y vivienda apoyados por la entidad, para contribuir al desarrollo de ciudades compactas y ambientalmente sostenibles</v>
      </c>
      <c r="I135" s="529" t="str">
        <f>+'Identificación de Riesgos'!G13</f>
        <v>Factor de Riesgo 8</v>
      </c>
      <c r="J135" s="529" t="str">
        <f>+'Identificación de Riesgos'!H13</f>
        <v>Causas FR8</v>
      </c>
      <c r="K135" s="529" t="str">
        <f>+'Identificación de Riesgos'!J13</f>
        <v>Efectos  FR8</v>
      </c>
      <c r="L135" s="499" t="s">
        <v>216</v>
      </c>
      <c r="M135" s="499" t="s">
        <v>216</v>
      </c>
      <c r="N135" s="502" t="s">
        <v>216</v>
      </c>
      <c r="O135" s="493" t="str">
        <f>L663</f>
        <v>No Aplica</v>
      </c>
      <c r="P135" s="84" t="s">
        <v>217</v>
      </c>
      <c r="Q135" s="85" t="s">
        <v>216</v>
      </c>
      <c r="R135" s="493" t="str">
        <f>+L674</f>
        <v>No Aplica</v>
      </c>
      <c r="S135" s="168" t="s">
        <v>308</v>
      </c>
      <c r="T135" s="86" t="s">
        <v>216</v>
      </c>
      <c r="U135" s="493" t="str">
        <f>+L687</f>
        <v>No Aplica</v>
      </c>
      <c r="V135" s="496" t="str">
        <f>+L698</f>
        <v>No Aplica</v>
      </c>
      <c r="W135" s="490" t="s">
        <v>218</v>
      </c>
      <c r="X135" s="490"/>
      <c r="Y135" s="490" t="s">
        <v>219</v>
      </c>
      <c r="Z135" s="490"/>
      <c r="AA135" s="87"/>
      <c r="AB135" s="490" t="s">
        <v>218</v>
      </c>
      <c r="AC135" s="490"/>
      <c r="AD135" s="490" t="s">
        <v>219</v>
      </c>
      <c r="AE135" s="490"/>
      <c r="AF135" s="87"/>
      <c r="AG135" s="490" t="s">
        <v>218</v>
      </c>
      <c r="AH135" s="490"/>
      <c r="AI135" s="490" t="s">
        <v>219</v>
      </c>
      <c r="AJ135" s="490"/>
      <c r="AK135" s="87"/>
      <c r="AL135" s="490" t="s">
        <v>218</v>
      </c>
      <c r="AM135" s="490"/>
      <c r="AN135" s="490" t="s">
        <v>219</v>
      </c>
      <c r="AO135" s="490"/>
      <c r="AP135" s="87"/>
      <c r="AQ135" s="493" t="str">
        <f>+L665</f>
        <v>No Aplica</v>
      </c>
      <c r="AR135" s="493" t="str">
        <f>+L700</f>
        <v>No Aplica</v>
      </c>
      <c r="AS135" s="514" t="str">
        <f>+L701</f>
        <v>No Aplica</v>
      </c>
      <c r="AT135" s="493" t="str">
        <f>+L702</f>
        <v>No Aplica</v>
      </c>
      <c r="AU135" s="518" t="str">
        <f>IF(AT135="No Aplica","No Aplica",IF(AT135="Asumir","No requiere Acciones Adicionales","Debe definir Acciones Complementarias"))</f>
        <v>No Aplica</v>
      </c>
      <c r="AV135" s="505"/>
      <c r="AW135" s="505"/>
      <c r="AX135" s="505"/>
      <c r="AY135" s="505"/>
      <c r="AZ135" s="508" t="str">
        <f>+L703</f>
        <v>No Aplica</v>
      </c>
      <c r="BA135" s="505"/>
      <c r="BB135" s="511" t="str">
        <f>+L704</f>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BC135" s="262"/>
      <c r="BD135" s="262"/>
      <c r="BE135" s="262"/>
      <c r="BF135" s="262"/>
      <c r="BG135" s="262"/>
      <c r="BH135" s="262"/>
      <c r="BI135" s="262"/>
      <c r="BJ135" s="262"/>
      <c r="BK135" s="262"/>
      <c r="BL135" s="262"/>
      <c r="BM135" s="262"/>
      <c r="BN135" s="262"/>
      <c r="BO135" s="262"/>
      <c r="BP135" s="262"/>
      <c r="BQ135" s="262"/>
      <c r="BR135" s="262"/>
      <c r="BS135" s="262"/>
      <c r="BT135" s="262"/>
      <c r="BU135" s="262"/>
      <c r="BV135" s="262"/>
      <c r="BW135" s="262"/>
      <c r="BX135" s="262"/>
      <c r="BY135" s="262"/>
    </row>
    <row r="136" spans="7:77" s="36" customFormat="1" ht="28.5" hidden="1" x14ac:dyDescent="0.25">
      <c r="G136" s="524"/>
      <c r="H136" s="527"/>
      <c r="I136" s="530"/>
      <c r="J136" s="530"/>
      <c r="K136" s="530"/>
      <c r="L136" s="500"/>
      <c r="M136" s="500"/>
      <c r="N136" s="503"/>
      <c r="O136" s="494"/>
      <c r="P136" s="88" t="s">
        <v>220</v>
      </c>
      <c r="Q136" s="89" t="s">
        <v>216</v>
      </c>
      <c r="R136" s="494"/>
      <c r="S136" s="246" t="s">
        <v>309</v>
      </c>
      <c r="T136" s="90" t="s">
        <v>216</v>
      </c>
      <c r="U136" s="494"/>
      <c r="V136" s="497"/>
      <c r="W136" s="488"/>
      <c r="X136" s="488"/>
      <c r="Y136" s="488"/>
      <c r="Z136" s="488"/>
      <c r="AA136" s="91"/>
      <c r="AB136" s="488"/>
      <c r="AC136" s="488"/>
      <c r="AD136" s="488"/>
      <c r="AE136" s="488"/>
      <c r="AF136" s="91"/>
      <c r="AG136" s="488"/>
      <c r="AH136" s="488"/>
      <c r="AI136" s="488"/>
      <c r="AJ136" s="488"/>
      <c r="AK136" s="91"/>
      <c r="AL136" s="488"/>
      <c r="AM136" s="488"/>
      <c r="AN136" s="488"/>
      <c r="AO136" s="488"/>
      <c r="AP136" s="91"/>
      <c r="AQ136" s="494"/>
      <c r="AR136" s="494"/>
      <c r="AS136" s="515"/>
      <c r="AT136" s="494"/>
      <c r="AU136" s="519"/>
      <c r="AV136" s="506"/>
      <c r="AW136" s="506"/>
      <c r="AX136" s="506"/>
      <c r="AY136" s="506"/>
      <c r="AZ136" s="509"/>
      <c r="BA136" s="506"/>
      <c r="BB136" s="512"/>
      <c r="BC136" s="262"/>
      <c r="BD136" s="262"/>
      <c r="BE136" s="262"/>
      <c r="BF136" s="262"/>
      <c r="BG136" s="262"/>
      <c r="BH136" s="262"/>
      <c r="BI136" s="262"/>
      <c r="BJ136" s="262"/>
      <c r="BK136" s="262"/>
      <c r="BL136" s="262"/>
      <c r="BM136" s="262"/>
      <c r="BN136" s="262"/>
      <c r="BO136" s="262"/>
      <c r="BP136" s="262"/>
      <c r="BQ136" s="262"/>
      <c r="BR136" s="262"/>
      <c r="BS136" s="262"/>
      <c r="BT136" s="262"/>
      <c r="BU136" s="262"/>
      <c r="BV136" s="262"/>
      <c r="BW136" s="262"/>
      <c r="BX136" s="262"/>
      <c r="BY136" s="262"/>
    </row>
    <row r="137" spans="7:77" s="36" customFormat="1" ht="15" hidden="1" customHeight="1" x14ac:dyDescent="0.25">
      <c r="G137" s="524"/>
      <c r="H137" s="527"/>
      <c r="I137" s="530"/>
      <c r="J137" s="530"/>
      <c r="K137" s="530"/>
      <c r="L137" s="500"/>
      <c r="M137" s="500"/>
      <c r="N137" s="503"/>
      <c r="O137" s="494"/>
      <c r="P137" s="88" t="s">
        <v>221</v>
      </c>
      <c r="Q137" s="89" t="s">
        <v>216</v>
      </c>
      <c r="R137" s="494"/>
      <c r="S137" s="393" t="s">
        <v>310</v>
      </c>
      <c r="T137" s="878" t="s">
        <v>216</v>
      </c>
      <c r="U137" s="494"/>
      <c r="V137" s="497"/>
      <c r="W137" s="488"/>
      <c r="X137" s="488"/>
      <c r="Y137" s="488"/>
      <c r="Z137" s="488"/>
      <c r="AA137" s="91"/>
      <c r="AB137" s="488"/>
      <c r="AC137" s="488"/>
      <c r="AD137" s="488"/>
      <c r="AE137" s="488"/>
      <c r="AF137" s="91"/>
      <c r="AG137" s="488"/>
      <c r="AH137" s="488"/>
      <c r="AI137" s="488"/>
      <c r="AJ137" s="488"/>
      <c r="AK137" s="91"/>
      <c r="AL137" s="488"/>
      <c r="AM137" s="488"/>
      <c r="AN137" s="488"/>
      <c r="AO137" s="488"/>
      <c r="AP137" s="91"/>
      <c r="AQ137" s="494"/>
      <c r="AR137" s="494"/>
      <c r="AS137" s="515"/>
      <c r="AT137" s="494"/>
      <c r="AU137" s="506"/>
      <c r="AV137" s="506"/>
      <c r="AW137" s="506"/>
      <c r="AX137" s="506"/>
      <c r="AY137" s="506"/>
      <c r="AZ137" s="509"/>
      <c r="BA137" s="506"/>
      <c r="BB137" s="512"/>
      <c r="BC137" s="262"/>
      <c r="BD137" s="262"/>
      <c r="BE137" s="262"/>
      <c r="BF137" s="262"/>
      <c r="BG137" s="262"/>
      <c r="BH137" s="262"/>
      <c r="BI137" s="262"/>
      <c r="BJ137" s="262"/>
      <c r="BK137" s="262"/>
      <c r="BL137" s="262"/>
      <c r="BM137" s="262"/>
      <c r="BN137" s="262"/>
      <c r="BO137" s="262"/>
      <c r="BP137" s="262"/>
      <c r="BQ137" s="262"/>
      <c r="BR137" s="262"/>
      <c r="BS137" s="262"/>
      <c r="BT137" s="262"/>
      <c r="BU137" s="262"/>
      <c r="BV137" s="262"/>
      <c r="BW137" s="262"/>
      <c r="BX137" s="262"/>
      <c r="BY137" s="262"/>
    </row>
    <row r="138" spans="7:77" s="36" customFormat="1" ht="28.5" hidden="1" x14ac:dyDescent="0.25">
      <c r="G138" s="524"/>
      <c r="H138" s="527"/>
      <c r="I138" s="92" t="s">
        <v>259</v>
      </c>
      <c r="J138" s="491" t="s">
        <v>223</v>
      </c>
      <c r="K138" s="491" t="s">
        <v>224</v>
      </c>
      <c r="L138" s="500"/>
      <c r="M138" s="500"/>
      <c r="N138" s="503"/>
      <c r="O138" s="494"/>
      <c r="P138" s="88" t="s">
        <v>225</v>
      </c>
      <c r="Q138" s="89" t="s">
        <v>216</v>
      </c>
      <c r="R138" s="494"/>
      <c r="S138" s="393"/>
      <c r="T138" s="878"/>
      <c r="U138" s="494"/>
      <c r="V138" s="497"/>
      <c r="W138" s="488"/>
      <c r="X138" s="488"/>
      <c r="Y138" s="488"/>
      <c r="Z138" s="488"/>
      <c r="AA138" s="91"/>
      <c r="AB138" s="488"/>
      <c r="AC138" s="488"/>
      <c r="AD138" s="488"/>
      <c r="AE138" s="488"/>
      <c r="AF138" s="91"/>
      <c r="AG138" s="488"/>
      <c r="AH138" s="488"/>
      <c r="AI138" s="488"/>
      <c r="AJ138" s="488"/>
      <c r="AK138" s="91"/>
      <c r="AL138" s="488"/>
      <c r="AM138" s="488"/>
      <c r="AN138" s="488"/>
      <c r="AO138" s="488"/>
      <c r="AP138" s="91"/>
      <c r="AQ138" s="494"/>
      <c r="AR138" s="494"/>
      <c r="AS138" s="515"/>
      <c r="AT138" s="494"/>
      <c r="AU138" s="506"/>
      <c r="AV138" s="506"/>
      <c r="AW138" s="506"/>
      <c r="AX138" s="506"/>
      <c r="AY138" s="506"/>
      <c r="AZ138" s="509"/>
      <c r="BA138" s="506"/>
      <c r="BB138" s="512"/>
      <c r="BC138" s="262"/>
      <c r="BD138" s="262"/>
      <c r="BE138" s="262"/>
      <c r="BF138" s="262"/>
      <c r="BG138" s="262"/>
      <c r="BH138" s="262"/>
      <c r="BI138" s="262"/>
      <c r="BJ138" s="262"/>
      <c r="BK138" s="262"/>
      <c r="BL138" s="262"/>
      <c r="BM138" s="262"/>
      <c r="BN138" s="262"/>
      <c r="BO138" s="262"/>
      <c r="BP138" s="262"/>
      <c r="BQ138" s="262"/>
      <c r="BR138" s="262"/>
      <c r="BS138" s="262"/>
      <c r="BT138" s="262"/>
      <c r="BU138" s="262"/>
      <c r="BV138" s="262"/>
      <c r="BW138" s="262"/>
      <c r="BX138" s="262"/>
      <c r="BY138" s="262"/>
    </row>
    <row r="139" spans="7:77" s="36" customFormat="1" ht="28.5" hidden="1" customHeight="1" x14ac:dyDescent="0.25">
      <c r="G139" s="524"/>
      <c r="H139" s="527"/>
      <c r="I139" s="491" t="s">
        <v>226</v>
      </c>
      <c r="J139" s="491"/>
      <c r="K139" s="491"/>
      <c r="L139" s="500"/>
      <c r="M139" s="500"/>
      <c r="N139" s="503"/>
      <c r="O139" s="494"/>
      <c r="P139" s="88" t="s">
        <v>227</v>
      </c>
      <c r="Q139" s="89" t="s">
        <v>216</v>
      </c>
      <c r="R139" s="494"/>
      <c r="S139" s="393" t="s">
        <v>314</v>
      </c>
      <c r="T139" s="878" t="s">
        <v>216</v>
      </c>
      <c r="U139" s="494"/>
      <c r="V139" s="497"/>
      <c r="W139" s="488"/>
      <c r="X139" s="488"/>
      <c r="Y139" s="488"/>
      <c r="Z139" s="488"/>
      <c r="AA139" s="91"/>
      <c r="AB139" s="488"/>
      <c r="AC139" s="488"/>
      <c r="AD139" s="488"/>
      <c r="AE139" s="488"/>
      <c r="AF139" s="91"/>
      <c r="AG139" s="488"/>
      <c r="AH139" s="488"/>
      <c r="AI139" s="488"/>
      <c r="AJ139" s="488"/>
      <c r="AK139" s="91"/>
      <c r="AL139" s="488"/>
      <c r="AM139" s="488"/>
      <c r="AN139" s="488"/>
      <c r="AO139" s="488"/>
      <c r="AP139" s="91"/>
      <c r="AQ139" s="494"/>
      <c r="AR139" s="494"/>
      <c r="AS139" s="515"/>
      <c r="AT139" s="494"/>
      <c r="AU139" s="506"/>
      <c r="AV139" s="506"/>
      <c r="AW139" s="506"/>
      <c r="AX139" s="506"/>
      <c r="AY139" s="506"/>
      <c r="AZ139" s="509"/>
      <c r="BA139" s="506"/>
      <c r="BB139" s="512"/>
      <c r="BC139" s="262"/>
      <c r="BD139" s="262"/>
      <c r="BE139" s="262"/>
      <c r="BF139" s="262"/>
      <c r="BG139" s="262"/>
      <c r="BH139" s="262"/>
      <c r="BI139" s="262"/>
      <c r="BJ139" s="262"/>
      <c r="BK139" s="262"/>
      <c r="BL139" s="262"/>
      <c r="BM139" s="262"/>
      <c r="BN139" s="262"/>
      <c r="BO139" s="262"/>
      <c r="BP139" s="262"/>
      <c r="BQ139" s="262"/>
      <c r="BR139" s="262"/>
      <c r="BS139" s="262"/>
      <c r="BT139" s="262"/>
      <c r="BU139" s="262"/>
      <c r="BV139" s="262"/>
      <c r="BW139" s="262"/>
      <c r="BX139" s="262"/>
      <c r="BY139" s="262"/>
    </row>
    <row r="140" spans="7:77" s="36" customFormat="1" hidden="1" x14ac:dyDescent="0.25">
      <c r="G140" s="524"/>
      <c r="H140" s="527"/>
      <c r="I140" s="491"/>
      <c r="J140" s="491"/>
      <c r="K140" s="491"/>
      <c r="L140" s="500"/>
      <c r="M140" s="500"/>
      <c r="N140" s="503"/>
      <c r="O140" s="494"/>
      <c r="P140" s="88" t="s">
        <v>228</v>
      </c>
      <c r="Q140" s="89" t="s">
        <v>216</v>
      </c>
      <c r="R140" s="494"/>
      <c r="S140" s="393"/>
      <c r="T140" s="878"/>
      <c r="U140" s="494"/>
      <c r="V140" s="497"/>
      <c r="W140" s="488"/>
      <c r="X140" s="488"/>
      <c r="Y140" s="488"/>
      <c r="Z140" s="488"/>
      <c r="AA140" s="91"/>
      <c r="AB140" s="488"/>
      <c r="AC140" s="488"/>
      <c r="AD140" s="488"/>
      <c r="AE140" s="488"/>
      <c r="AF140" s="91"/>
      <c r="AG140" s="488"/>
      <c r="AH140" s="488"/>
      <c r="AI140" s="488"/>
      <c r="AJ140" s="488"/>
      <c r="AK140" s="91"/>
      <c r="AL140" s="488"/>
      <c r="AM140" s="488"/>
      <c r="AN140" s="488"/>
      <c r="AO140" s="488"/>
      <c r="AP140" s="91"/>
      <c r="AQ140" s="494"/>
      <c r="AR140" s="494"/>
      <c r="AS140" s="515"/>
      <c r="AT140" s="494"/>
      <c r="AU140" s="506"/>
      <c r="AV140" s="506"/>
      <c r="AW140" s="506"/>
      <c r="AX140" s="506"/>
      <c r="AY140" s="506"/>
      <c r="AZ140" s="509"/>
      <c r="BA140" s="506"/>
      <c r="BB140" s="512"/>
      <c r="BC140" s="262"/>
      <c r="BD140" s="262"/>
      <c r="BE140" s="262"/>
      <c r="BF140" s="262"/>
      <c r="BG140" s="262"/>
      <c r="BH140" s="262"/>
      <c r="BI140" s="262"/>
      <c r="BJ140" s="262"/>
      <c r="BK140" s="262"/>
      <c r="BL140" s="262"/>
      <c r="BM140" s="262"/>
      <c r="BN140" s="262"/>
      <c r="BO140" s="262"/>
      <c r="BP140" s="262"/>
      <c r="BQ140" s="262"/>
      <c r="BR140" s="262"/>
      <c r="BS140" s="262"/>
      <c r="BT140" s="262"/>
      <c r="BU140" s="262"/>
      <c r="BV140" s="262"/>
      <c r="BW140" s="262"/>
      <c r="BX140" s="262"/>
      <c r="BY140" s="262"/>
    </row>
    <row r="141" spans="7:77" s="36" customFormat="1" hidden="1" x14ac:dyDescent="0.25">
      <c r="G141" s="524"/>
      <c r="H141" s="527"/>
      <c r="I141" s="491"/>
      <c r="J141" s="491"/>
      <c r="K141" s="491"/>
      <c r="L141" s="500"/>
      <c r="M141" s="500"/>
      <c r="N141" s="503"/>
      <c r="O141" s="494"/>
      <c r="P141" s="88" t="s">
        <v>229</v>
      </c>
      <c r="Q141" s="89" t="s">
        <v>216</v>
      </c>
      <c r="R141" s="494"/>
      <c r="S141" s="393"/>
      <c r="T141" s="878"/>
      <c r="U141" s="494"/>
      <c r="V141" s="497"/>
      <c r="W141" s="489" t="s">
        <v>230</v>
      </c>
      <c r="X141" s="489"/>
      <c r="Y141" s="489" t="s">
        <v>231</v>
      </c>
      <c r="Z141" s="489"/>
      <c r="AA141" s="91"/>
      <c r="AB141" s="489" t="s">
        <v>230</v>
      </c>
      <c r="AC141" s="489"/>
      <c r="AD141" s="489" t="s">
        <v>231</v>
      </c>
      <c r="AE141" s="489"/>
      <c r="AF141" s="91"/>
      <c r="AG141" s="489" t="s">
        <v>230</v>
      </c>
      <c r="AH141" s="489"/>
      <c r="AI141" s="489" t="s">
        <v>231</v>
      </c>
      <c r="AJ141" s="489"/>
      <c r="AK141" s="91"/>
      <c r="AL141" s="489" t="s">
        <v>230</v>
      </c>
      <c r="AM141" s="489"/>
      <c r="AN141" s="489" t="s">
        <v>231</v>
      </c>
      <c r="AO141" s="489"/>
      <c r="AP141" s="91"/>
      <c r="AQ141" s="494"/>
      <c r="AR141" s="494"/>
      <c r="AS141" s="515"/>
      <c r="AT141" s="494"/>
      <c r="AU141" s="506"/>
      <c r="AV141" s="506"/>
      <c r="AW141" s="506"/>
      <c r="AX141" s="506"/>
      <c r="AY141" s="506"/>
      <c r="AZ141" s="509"/>
      <c r="BA141" s="506"/>
      <c r="BB141" s="512"/>
      <c r="BC141" s="262"/>
      <c r="BD141" s="262"/>
      <c r="BE141" s="262"/>
      <c r="BF141" s="262"/>
      <c r="BG141" s="262"/>
      <c r="BH141" s="262"/>
      <c r="BI141" s="262"/>
      <c r="BJ141" s="262"/>
      <c r="BK141" s="262"/>
      <c r="BL141" s="262"/>
      <c r="BM141" s="262"/>
      <c r="BN141" s="262"/>
      <c r="BO141" s="262"/>
      <c r="BP141" s="262"/>
      <c r="BQ141" s="262"/>
      <c r="BR141" s="262"/>
      <c r="BS141" s="262"/>
      <c r="BT141" s="262"/>
      <c r="BU141" s="262"/>
      <c r="BV141" s="262"/>
      <c r="BW141" s="262"/>
      <c r="BX141" s="262"/>
      <c r="BY141" s="262"/>
    </row>
    <row r="142" spans="7:77" s="36" customFormat="1" ht="28.5" hidden="1" x14ac:dyDescent="0.25">
      <c r="G142" s="524"/>
      <c r="H142" s="527"/>
      <c r="I142" s="491"/>
      <c r="J142" s="491"/>
      <c r="K142" s="491"/>
      <c r="L142" s="500"/>
      <c r="M142" s="500"/>
      <c r="N142" s="503"/>
      <c r="O142" s="494"/>
      <c r="P142" s="88" t="s">
        <v>232</v>
      </c>
      <c r="Q142" s="89" t="s">
        <v>216</v>
      </c>
      <c r="R142" s="494"/>
      <c r="S142" s="393" t="s">
        <v>307</v>
      </c>
      <c r="T142" s="879" t="s">
        <v>216</v>
      </c>
      <c r="U142" s="494"/>
      <c r="V142" s="497"/>
      <c r="W142" s="488"/>
      <c r="X142" s="488"/>
      <c r="Y142" s="488"/>
      <c r="Z142" s="488"/>
      <c r="AA142" s="91"/>
      <c r="AB142" s="488"/>
      <c r="AC142" s="488"/>
      <c r="AD142" s="488"/>
      <c r="AE142" s="488"/>
      <c r="AF142" s="91"/>
      <c r="AG142" s="488"/>
      <c r="AH142" s="488"/>
      <c r="AI142" s="488"/>
      <c r="AJ142" s="488"/>
      <c r="AK142" s="91"/>
      <c r="AL142" s="488"/>
      <c r="AM142" s="488"/>
      <c r="AN142" s="488"/>
      <c r="AO142" s="488"/>
      <c r="AP142" s="91"/>
      <c r="AQ142" s="494"/>
      <c r="AR142" s="494"/>
      <c r="AS142" s="515"/>
      <c r="AT142" s="494"/>
      <c r="AU142" s="506"/>
      <c r="AV142" s="506"/>
      <c r="AW142" s="506"/>
      <c r="AX142" s="506"/>
      <c r="AY142" s="506"/>
      <c r="AZ142" s="509"/>
      <c r="BA142" s="506"/>
      <c r="BB142" s="512"/>
      <c r="BC142" s="262"/>
      <c r="BD142" s="262"/>
      <c r="BE142" s="262"/>
      <c r="BF142" s="262"/>
      <c r="BG142" s="262"/>
      <c r="BH142" s="262"/>
      <c r="BI142" s="262"/>
      <c r="BJ142" s="262"/>
      <c r="BK142" s="262"/>
      <c r="BL142" s="262"/>
      <c r="BM142" s="262"/>
      <c r="BN142" s="262"/>
      <c r="BO142" s="262"/>
      <c r="BP142" s="262"/>
      <c r="BQ142" s="262"/>
      <c r="BR142" s="262"/>
      <c r="BS142" s="262"/>
      <c r="BT142" s="262"/>
      <c r="BU142" s="262"/>
      <c r="BV142" s="262"/>
      <c r="BW142" s="262"/>
      <c r="BX142" s="262"/>
      <c r="BY142" s="262"/>
    </row>
    <row r="143" spans="7:77" s="36" customFormat="1" hidden="1" x14ac:dyDescent="0.25">
      <c r="G143" s="524"/>
      <c r="H143" s="527"/>
      <c r="I143" s="491"/>
      <c r="J143" s="491"/>
      <c r="K143" s="491"/>
      <c r="L143" s="500"/>
      <c r="M143" s="500"/>
      <c r="N143" s="503"/>
      <c r="O143" s="494"/>
      <c r="P143" s="88" t="s">
        <v>233</v>
      </c>
      <c r="Q143" s="89" t="s">
        <v>216</v>
      </c>
      <c r="R143" s="494"/>
      <c r="S143" s="393"/>
      <c r="T143" s="879"/>
      <c r="U143" s="494"/>
      <c r="V143" s="497"/>
      <c r="W143" s="487" t="s">
        <v>234</v>
      </c>
      <c r="X143" s="487"/>
      <c r="Y143" s="487" t="s">
        <v>235</v>
      </c>
      <c r="Z143" s="487"/>
      <c r="AA143" s="91"/>
      <c r="AB143" s="487" t="s">
        <v>234</v>
      </c>
      <c r="AC143" s="487"/>
      <c r="AD143" s="487" t="s">
        <v>235</v>
      </c>
      <c r="AE143" s="487"/>
      <c r="AF143" s="91"/>
      <c r="AG143" s="487" t="s">
        <v>234</v>
      </c>
      <c r="AH143" s="487"/>
      <c r="AI143" s="487" t="s">
        <v>235</v>
      </c>
      <c r="AJ143" s="487"/>
      <c r="AK143" s="91"/>
      <c r="AL143" s="487" t="s">
        <v>234</v>
      </c>
      <c r="AM143" s="487"/>
      <c r="AN143" s="487" t="s">
        <v>235</v>
      </c>
      <c r="AO143" s="487"/>
      <c r="AP143" s="91"/>
      <c r="AQ143" s="494"/>
      <c r="AR143" s="494"/>
      <c r="AS143" s="515"/>
      <c r="AT143" s="494"/>
      <c r="AU143" s="506"/>
      <c r="AV143" s="506"/>
      <c r="AW143" s="506"/>
      <c r="AX143" s="506"/>
      <c r="AY143" s="506"/>
      <c r="AZ143" s="509"/>
      <c r="BA143" s="506"/>
      <c r="BB143" s="512"/>
      <c r="BC143" s="262"/>
      <c r="BD143" s="262"/>
      <c r="BE143" s="262"/>
      <c r="BF143" s="262"/>
      <c r="BG143" s="262"/>
      <c r="BH143" s="262"/>
      <c r="BI143" s="262"/>
      <c r="BJ143" s="262"/>
      <c r="BK143" s="262"/>
      <c r="BL143" s="262"/>
      <c r="BM143" s="262"/>
      <c r="BN143" s="262"/>
      <c r="BO143" s="262"/>
      <c r="BP143" s="262"/>
      <c r="BQ143" s="262"/>
      <c r="BR143" s="262"/>
      <c r="BS143" s="262"/>
      <c r="BT143" s="262"/>
      <c r="BU143" s="262"/>
      <c r="BV143" s="262"/>
      <c r="BW143" s="262"/>
      <c r="BX143" s="262"/>
      <c r="BY143" s="262"/>
    </row>
    <row r="144" spans="7:77" s="36" customFormat="1" ht="28.5" hidden="1" x14ac:dyDescent="0.25">
      <c r="G144" s="524"/>
      <c r="H144" s="527"/>
      <c r="I144" s="491"/>
      <c r="J144" s="491"/>
      <c r="K144" s="491"/>
      <c r="L144" s="500"/>
      <c r="M144" s="500"/>
      <c r="N144" s="503"/>
      <c r="O144" s="494"/>
      <c r="P144" s="88" t="s">
        <v>236</v>
      </c>
      <c r="Q144" s="89" t="s">
        <v>216</v>
      </c>
      <c r="R144" s="494"/>
      <c r="S144" s="393" t="s">
        <v>312</v>
      </c>
      <c r="T144" s="879" t="s">
        <v>216</v>
      </c>
      <c r="U144" s="494"/>
      <c r="V144" s="497"/>
      <c r="W144" s="392" t="s">
        <v>216</v>
      </c>
      <c r="X144" s="392"/>
      <c r="Y144" s="392" t="s">
        <v>216</v>
      </c>
      <c r="Z144" s="392"/>
      <c r="AA144" s="91"/>
      <c r="AB144" s="392" t="s">
        <v>216</v>
      </c>
      <c r="AC144" s="392"/>
      <c r="AD144" s="392" t="s">
        <v>216</v>
      </c>
      <c r="AE144" s="392"/>
      <c r="AF144" s="91"/>
      <c r="AG144" s="392" t="s">
        <v>216</v>
      </c>
      <c r="AH144" s="392"/>
      <c r="AI144" s="392" t="s">
        <v>216</v>
      </c>
      <c r="AJ144" s="392"/>
      <c r="AK144" s="91"/>
      <c r="AL144" s="392" t="s">
        <v>216</v>
      </c>
      <c r="AM144" s="392"/>
      <c r="AN144" s="392" t="s">
        <v>216</v>
      </c>
      <c r="AO144" s="392"/>
      <c r="AP144" s="91"/>
      <c r="AQ144" s="494"/>
      <c r="AR144" s="494"/>
      <c r="AS144" s="515"/>
      <c r="AT144" s="494"/>
      <c r="AU144" s="506"/>
      <c r="AV144" s="506"/>
      <c r="AW144" s="506"/>
      <c r="AX144" s="506"/>
      <c r="AY144" s="506"/>
      <c r="AZ144" s="509"/>
      <c r="BA144" s="506"/>
      <c r="BB144" s="512"/>
      <c r="BC144" s="262"/>
      <c r="BD144" s="262"/>
      <c r="BE144" s="262"/>
      <c r="BF144" s="262"/>
      <c r="BG144" s="262"/>
      <c r="BH144" s="262"/>
      <c r="BI144" s="262"/>
      <c r="BJ144" s="262"/>
      <c r="BK144" s="262"/>
      <c r="BL144" s="262"/>
      <c r="BM144" s="262"/>
      <c r="BN144" s="262"/>
      <c r="BO144" s="262"/>
      <c r="BP144" s="262"/>
      <c r="BQ144" s="262"/>
      <c r="BR144" s="262"/>
      <c r="BS144" s="262"/>
      <c r="BT144" s="262"/>
      <c r="BU144" s="262"/>
      <c r="BV144" s="262"/>
      <c r="BW144" s="262"/>
      <c r="BX144" s="262"/>
      <c r="BY144" s="262"/>
    </row>
    <row r="145" spans="7:77" s="36" customFormat="1" hidden="1" x14ac:dyDescent="0.25">
      <c r="G145" s="524"/>
      <c r="H145" s="527"/>
      <c r="I145" s="491"/>
      <c r="J145" s="491"/>
      <c r="K145" s="491"/>
      <c r="L145" s="500"/>
      <c r="M145" s="500"/>
      <c r="N145" s="503"/>
      <c r="O145" s="494"/>
      <c r="P145" s="88" t="s">
        <v>237</v>
      </c>
      <c r="Q145" s="89" t="s">
        <v>216</v>
      </c>
      <c r="R145" s="494"/>
      <c r="S145" s="393"/>
      <c r="T145" s="879"/>
      <c r="U145" s="494"/>
      <c r="V145" s="497"/>
      <c r="W145" s="486" t="s">
        <v>238</v>
      </c>
      <c r="X145" s="486"/>
      <c r="Y145" s="486"/>
      <c r="Z145" s="93">
        <f>+SUM(AA146:AA152)</f>
        <v>0</v>
      </c>
      <c r="AA145" s="94"/>
      <c r="AB145" s="486" t="s">
        <v>238</v>
      </c>
      <c r="AC145" s="486"/>
      <c r="AD145" s="486"/>
      <c r="AE145" s="93">
        <f>+SUM(AF146:AF152)</f>
        <v>0</v>
      </c>
      <c r="AF145" s="94"/>
      <c r="AG145" s="486" t="s">
        <v>238</v>
      </c>
      <c r="AH145" s="486"/>
      <c r="AI145" s="486"/>
      <c r="AJ145" s="93">
        <f>+SUM(AK146:AK152)</f>
        <v>0</v>
      </c>
      <c r="AK145" s="94"/>
      <c r="AL145" s="486" t="s">
        <v>238</v>
      </c>
      <c r="AM145" s="486"/>
      <c r="AN145" s="486"/>
      <c r="AO145" s="93">
        <f>+SUM(AP146:AP152)</f>
        <v>0</v>
      </c>
      <c r="AP145" s="94"/>
      <c r="AQ145" s="494"/>
      <c r="AR145" s="494"/>
      <c r="AS145" s="515"/>
      <c r="AT145" s="494"/>
      <c r="AU145" s="506"/>
      <c r="AV145" s="506"/>
      <c r="AW145" s="506"/>
      <c r="AX145" s="506"/>
      <c r="AY145" s="506"/>
      <c r="AZ145" s="509"/>
      <c r="BA145" s="506"/>
      <c r="BB145" s="512"/>
      <c r="BC145" s="262"/>
      <c r="BD145" s="262"/>
      <c r="BE145" s="262"/>
      <c r="BF145" s="262"/>
      <c r="BG145" s="262"/>
      <c r="BH145" s="262"/>
      <c r="BI145" s="262"/>
      <c r="BJ145" s="262"/>
      <c r="BK145" s="262"/>
      <c r="BL145" s="262"/>
      <c r="BM145" s="262"/>
      <c r="BN145" s="262"/>
      <c r="BO145" s="262"/>
      <c r="BP145" s="262"/>
      <c r="BQ145" s="262"/>
      <c r="BR145" s="262"/>
      <c r="BS145" s="262"/>
      <c r="BT145" s="262"/>
      <c r="BU145" s="262"/>
      <c r="BV145" s="262"/>
      <c r="BW145" s="262"/>
      <c r="BX145" s="262"/>
      <c r="BY145" s="262"/>
    </row>
    <row r="146" spans="7:77" s="36" customFormat="1" hidden="1" x14ac:dyDescent="0.25">
      <c r="G146" s="524"/>
      <c r="H146" s="527"/>
      <c r="I146" s="491"/>
      <c r="J146" s="491"/>
      <c r="K146" s="491"/>
      <c r="L146" s="500"/>
      <c r="M146" s="500"/>
      <c r="N146" s="503"/>
      <c r="O146" s="494"/>
      <c r="P146" s="88" t="s">
        <v>239</v>
      </c>
      <c r="Q146" s="89" t="s">
        <v>216</v>
      </c>
      <c r="R146" s="494"/>
      <c r="S146" s="393" t="s">
        <v>313</v>
      </c>
      <c r="T146" s="879" t="s">
        <v>216</v>
      </c>
      <c r="U146" s="494"/>
      <c r="V146" s="497"/>
      <c r="W146" s="480" t="s">
        <v>240</v>
      </c>
      <c r="X146" s="480"/>
      <c r="Y146" s="480"/>
      <c r="Z146" s="89" t="s">
        <v>216</v>
      </c>
      <c r="AA146" s="94">
        <f>+IF(Z146="Si",15,0)</f>
        <v>0</v>
      </c>
      <c r="AB146" s="480" t="s">
        <v>240</v>
      </c>
      <c r="AC146" s="480"/>
      <c r="AD146" s="480"/>
      <c r="AE146" s="89" t="s">
        <v>216</v>
      </c>
      <c r="AF146" s="94">
        <f>+IF(AE146="Si",15,0)</f>
        <v>0</v>
      </c>
      <c r="AG146" s="480" t="s">
        <v>240</v>
      </c>
      <c r="AH146" s="480"/>
      <c r="AI146" s="480"/>
      <c r="AJ146" s="89" t="s">
        <v>216</v>
      </c>
      <c r="AK146" s="94">
        <f>+IF(AJ146="Si",15,0)</f>
        <v>0</v>
      </c>
      <c r="AL146" s="480" t="s">
        <v>240</v>
      </c>
      <c r="AM146" s="480"/>
      <c r="AN146" s="480"/>
      <c r="AO146" s="89" t="s">
        <v>216</v>
      </c>
      <c r="AP146" s="94">
        <f>+IF(AO146="Si",15,0)</f>
        <v>0</v>
      </c>
      <c r="AQ146" s="494"/>
      <c r="AR146" s="494"/>
      <c r="AS146" s="515"/>
      <c r="AT146" s="494"/>
      <c r="AU146" s="506"/>
      <c r="AV146" s="506"/>
      <c r="AW146" s="506"/>
      <c r="AX146" s="506"/>
      <c r="AY146" s="506"/>
      <c r="AZ146" s="509"/>
      <c r="BA146" s="506"/>
      <c r="BB146" s="512"/>
      <c r="BC146" s="262"/>
      <c r="BD146" s="262"/>
      <c r="BE146" s="262"/>
      <c r="BF146" s="262"/>
      <c r="BG146" s="262"/>
      <c r="BH146" s="262"/>
      <c r="BI146" s="262"/>
      <c r="BJ146" s="262"/>
      <c r="BK146" s="262"/>
      <c r="BL146" s="262"/>
      <c r="BM146" s="262"/>
      <c r="BN146" s="262"/>
      <c r="BO146" s="262"/>
      <c r="BP146" s="262"/>
      <c r="BQ146" s="262"/>
      <c r="BR146" s="262"/>
      <c r="BS146" s="262"/>
      <c r="BT146" s="262"/>
      <c r="BU146" s="262"/>
      <c r="BV146" s="262"/>
      <c r="BW146" s="262"/>
      <c r="BX146" s="262"/>
      <c r="BY146" s="262"/>
    </row>
    <row r="147" spans="7:77" s="36" customFormat="1" hidden="1" x14ac:dyDescent="0.25">
      <c r="G147" s="524"/>
      <c r="H147" s="527"/>
      <c r="I147" s="491"/>
      <c r="J147" s="491"/>
      <c r="K147" s="491"/>
      <c r="L147" s="500"/>
      <c r="M147" s="500"/>
      <c r="N147" s="503"/>
      <c r="O147" s="494"/>
      <c r="P147" s="88" t="s">
        <v>241</v>
      </c>
      <c r="Q147" s="89" t="s">
        <v>216</v>
      </c>
      <c r="R147" s="494"/>
      <c r="S147" s="393"/>
      <c r="T147" s="879"/>
      <c r="U147" s="494"/>
      <c r="V147" s="497"/>
      <c r="W147" s="480" t="s">
        <v>242</v>
      </c>
      <c r="X147" s="480"/>
      <c r="Y147" s="480"/>
      <c r="Z147" s="89" t="s">
        <v>216</v>
      </c>
      <c r="AA147" s="94">
        <f>+IF(Z147="Si",5,0)</f>
        <v>0</v>
      </c>
      <c r="AB147" s="480" t="s">
        <v>242</v>
      </c>
      <c r="AC147" s="480"/>
      <c r="AD147" s="480"/>
      <c r="AE147" s="89" t="s">
        <v>216</v>
      </c>
      <c r="AF147" s="94">
        <f>+IF(AE147="Si",5,0)</f>
        <v>0</v>
      </c>
      <c r="AG147" s="480" t="s">
        <v>242</v>
      </c>
      <c r="AH147" s="480"/>
      <c r="AI147" s="480"/>
      <c r="AJ147" s="89" t="s">
        <v>216</v>
      </c>
      <c r="AK147" s="94">
        <f>+IF(AJ147="Si",5,0)</f>
        <v>0</v>
      </c>
      <c r="AL147" s="480" t="s">
        <v>242</v>
      </c>
      <c r="AM147" s="480"/>
      <c r="AN147" s="480"/>
      <c r="AO147" s="89" t="s">
        <v>216</v>
      </c>
      <c r="AP147" s="94">
        <f>+IF(AO147="Si",5,0)</f>
        <v>0</v>
      </c>
      <c r="AQ147" s="494"/>
      <c r="AR147" s="494"/>
      <c r="AS147" s="515"/>
      <c r="AT147" s="494"/>
      <c r="AU147" s="506"/>
      <c r="AV147" s="506"/>
      <c r="AW147" s="506"/>
      <c r="AX147" s="506"/>
      <c r="AY147" s="506"/>
      <c r="AZ147" s="509"/>
      <c r="BA147" s="506"/>
      <c r="BB147" s="512"/>
      <c r="BC147" s="262"/>
      <c r="BD147" s="262"/>
      <c r="BE147" s="262"/>
      <c r="BF147" s="262"/>
      <c r="BG147" s="262"/>
      <c r="BH147" s="262"/>
      <c r="BI147" s="262"/>
      <c r="BJ147" s="262"/>
      <c r="BK147" s="262"/>
      <c r="BL147" s="262"/>
      <c r="BM147" s="262"/>
      <c r="BN147" s="262"/>
      <c r="BO147" s="262"/>
      <c r="BP147" s="262"/>
      <c r="BQ147" s="262"/>
      <c r="BR147" s="262"/>
      <c r="BS147" s="262"/>
      <c r="BT147" s="262"/>
      <c r="BU147" s="262"/>
      <c r="BV147" s="262"/>
      <c r="BW147" s="262"/>
      <c r="BX147" s="262"/>
      <c r="BY147" s="262"/>
    </row>
    <row r="148" spans="7:77" s="36" customFormat="1" hidden="1" x14ac:dyDescent="0.25">
      <c r="G148" s="524"/>
      <c r="H148" s="527"/>
      <c r="I148" s="491"/>
      <c r="J148" s="491"/>
      <c r="K148" s="491"/>
      <c r="L148" s="500"/>
      <c r="M148" s="500"/>
      <c r="N148" s="503"/>
      <c r="O148" s="494"/>
      <c r="P148" s="88" t="s">
        <v>243</v>
      </c>
      <c r="Q148" s="89" t="s">
        <v>216</v>
      </c>
      <c r="R148" s="494"/>
      <c r="S148" s="393" t="s">
        <v>311</v>
      </c>
      <c r="T148" s="879" t="s">
        <v>216</v>
      </c>
      <c r="U148" s="494"/>
      <c r="V148" s="497"/>
      <c r="W148" s="480" t="s">
        <v>244</v>
      </c>
      <c r="X148" s="480"/>
      <c r="Y148" s="480"/>
      <c r="Z148" s="89" t="s">
        <v>216</v>
      </c>
      <c r="AA148" s="94">
        <f>+IF(Z148="Si",15,0)</f>
        <v>0</v>
      </c>
      <c r="AB148" s="480" t="s">
        <v>244</v>
      </c>
      <c r="AC148" s="480"/>
      <c r="AD148" s="480"/>
      <c r="AE148" s="89" t="s">
        <v>216</v>
      </c>
      <c r="AF148" s="94">
        <f>+IF(AE148="Si",15,0)</f>
        <v>0</v>
      </c>
      <c r="AG148" s="480" t="s">
        <v>244</v>
      </c>
      <c r="AH148" s="480"/>
      <c r="AI148" s="480"/>
      <c r="AJ148" s="89" t="s">
        <v>216</v>
      </c>
      <c r="AK148" s="94">
        <f>+IF(AJ148="Si",15,0)</f>
        <v>0</v>
      </c>
      <c r="AL148" s="480" t="s">
        <v>244</v>
      </c>
      <c r="AM148" s="480"/>
      <c r="AN148" s="480"/>
      <c r="AO148" s="89" t="s">
        <v>216</v>
      </c>
      <c r="AP148" s="94">
        <f>+IF(AO148="Si",15,0)</f>
        <v>0</v>
      </c>
      <c r="AQ148" s="494"/>
      <c r="AR148" s="494"/>
      <c r="AS148" s="515"/>
      <c r="AT148" s="494"/>
      <c r="AU148" s="506"/>
      <c r="AV148" s="506"/>
      <c r="AW148" s="506"/>
      <c r="AX148" s="506"/>
      <c r="AY148" s="506"/>
      <c r="AZ148" s="509"/>
      <c r="BA148" s="506"/>
      <c r="BB148" s="512"/>
      <c r="BC148" s="262"/>
      <c r="BD148" s="262"/>
      <c r="BE148" s="262"/>
      <c r="BF148" s="262"/>
      <c r="BG148" s="262"/>
      <c r="BH148" s="262"/>
      <c r="BI148" s="262"/>
      <c r="BJ148" s="262"/>
      <c r="BK148" s="262"/>
      <c r="BL148" s="262"/>
      <c r="BM148" s="262"/>
      <c r="BN148" s="262"/>
      <c r="BO148" s="262"/>
      <c r="BP148" s="262"/>
      <c r="BQ148" s="262"/>
      <c r="BR148" s="262"/>
      <c r="BS148" s="262"/>
      <c r="BT148" s="262"/>
      <c r="BU148" s="262"/>
      <c r="BV148" s="262"/>
      <c r="BW148" s="262"/>
      <c r="BX148" s="262"/>
      <c r="BY148" s="262"/>
    </row>
    <row r="149" spans="7:77" s="36" customFormat="1" hidden="1" x14ac:dyDescent="0.25">
      <c r="G149" s="524"/>
      <c r="H149" s="527"/>
      <c r="I149" s="491"/>
      <c r="J149" s="491"/>
      <c r="K149" s="491"/>
      <c r="L149" s="500"/>
      <c r="M149" s="500"/>
      <c r="N149" s="503"/>
      <c r="O149" s="494"/>
      <c r="P149" s="88" t="s">
        <v>245</v>
      </c>
      <c r="Q149" s="89" t="s">
        <v>216</v>
      </c>
      <c r="R149" s="494"/>
      <c r="S149" s="393"/>
      <c r="T149" s="879"/>
      <c r="U149" s="494"/>
      <c r="V149" s="497"/>
      <c r="W149" s="480" t="s">
        <v>246</v>
      </c>
      <c r="X149" s="480"/>
      <c r="Y149" s="480"/>
      <c r="Z149" s="89" t="s">
        <v>216</v>
      </c>
      <c r="AA149" s="94">
        <f>+IF(Z149="Si",10,0)</f>
        <v>0</v>
      </c>
      <c r="AB149" s="480" t="s">
        <v>246</v>
      </c>
      <c r="AC149" s="480"/>
      <c r="AD149" s="480"/>
      <c r="AE149" s="89" t="s">
        <v>216</v>
      </c>
      <c r="AF149" s="94">
        <f>+IF(AE149="Si",10,0)</f>
        <v>0</v>
      </c>
      <c r="AG149" s="480" t="s">
        <v>246</v>
      </c>
      <c r="AH149" s="480"/>
      <c r="AI149" s="480"/>
      <c r="AJ149" s="89" t="s">
        <v>216</v>
      </c>
      <c r="AK149" s="94">
        <f>+IF(AJ149="Si",10,0)</f>
        <v>0</v>
      </c>
      <c r="AL149" s="480" t="s">
        <v>246</v>
      </c>
      <c r="AM149" s="480"/>
      <c r="AN149" s="480"/>
      <c r="AO149" s="89" t="s">
        <v>216</v>
      </c>
      <c r="AP149" s="94">
        <f>+IF(AO149="Si",10,0)</f>
        <v>0</v>
      </c>
      <c r="AQ149" s="494"/>
      <c r="AR149" s="494"/>
      <c r="AS149" s="515"/>
      <c r="AT149" s="494"/>
      <c r="AU149" s="506"/>
      <c r="AV149" s="506"/>
      <c r="AW149" s="506"/>
      <c r="AX149" s="506"/>
      <c r="AY149" s="506"/>
      <c r="AZ149" s="509"/>
      <c r="BA149" s="506"/>
      <c r="BB149" s="512"/>
      <c r="BC149" s="262"/>
      <c r="BD149" s="262"/>
      <c r="BE149" s="262"/>
      <c r="BF149" s="262"/>
      <c r="BG149" s="262"/>
      <c r="BH149" s="262"/>
      <c r="BI149" s="262"/>
      <c r="BJ149" s="262"/>
      <c r="BK149" s="262"/>
      <c r="BL149" s="262"/>
      <c r="BM149" s="262"/>
      <c r="BN149" s="262"/>
      <c r="BO149" s="262"/>
      <c r="BP149" s="262"/>
      <c r="BQ149" s="262"/>
      <c r="BR149" s="262"/>
      <c r="BS149" s="262"/>
      <c r="BT149" s="262"/>
      <c r="BU149" s="262"/>
      <c r="BV149" s="262"/>
      <c r="BW149" s="262"/>
      <c r="BX149" s="262"/>
      <c r="BY149" s="262"/>
    </row>
    <row r="150" spans="7:77" s="36" customFormat="1" hidden="1" x14ac:dyDescent="0.25">
      <c r="G150" s="524"/>
      <c r="H150" s="527"/>
      <c r="I150" s="491"/>
      <c r="J150" s="491"/>
      <c r="K150" s="491"/>
      <c r="L150" s="500"/>
      <c r="M150" s="500"/>
      <c r="N150" s="503"/>
      <c r="O150" s="494"/>
      <c r="P150" s="88" t="s">
        <v>247</v>
      </c>
      <c r="Q150" s="89" t="s">
        <v>216</v>
      </c>
      <c r="R150" s="494"/>
      <c r="S150" s="880"/>
      <c r="T150" s="880"/>
      <c r="U150" s="494"/>
      <c r="V150" s="497"/>
      <c r="W150" s="480" t="s">
        <v>248</v>
      </c>
      <c r="X150" s="480"/>
      <c r="Y150" s="480"/>
      <c r="Z150" s="89" t="s">
        <v>216</v>
      </c>
      <c r="AA150" s="94">
        <f>+IF(Z150="Si",15,0)</f>
        <v>0</v>
      </c>
      <c r="AB150" s="480" t="s">
        <v>248</v>
      </c>
      <c r="AC150" s="480"/>
      <c r="AD150" s="480"/>
      <c r="AE150" s="89" t="s">
        <v>216</v>
      </c>
      <c r="AF150" s="94">
        <f>+IF(AE150="Si",15,0)</f>
        <v>0</v>
      </c>
      <c r="AG150" s="480" t="s">
        <v>248</v>
      </c>
      <c r="AH150" s="480"/>
      <c r="AI150" s="480"/>
      <c r="AJ150" s="89" t="s">
        <v>216</v>
      </c>
      <c r="AK150" s="94">
        <f>+IF(AJ150="Si",15,0)</f>
        <v>0</v>
      </c>
      <c r="AL150" s="480" t="s">
        <v>248</v>
      </c>
      <c r="AM150" s="480"/>
      <c r="AN150" s="480"/>
      <c r="AO150" s="89" t="s">
        <v>216</v>
      </c>
      <c r="AP150" s="94">
        <f>+IF(AO150="Si",15,0)</f>
        <v>0</v>
      </c>
      <c r="AQ150" s="494"/>
      <c r="AR150" s="494"/>
      <c r="AS150" s="515"/>
      <c r="AT150" s="494"/>
      <c r="AU150" s="506"/>
      <c r="AV150" s="506"/>
      <c r="AW150" s="506"/>
      <c r="AX150" s="506"/>
      <c r="AY150" s="506"/>
      <c r="AZ150" s="509"/>
      <c r="BA150" s="506"/>
      <c r="BB150" s="512"/>
      <c r="BC150" s="262"/>
      <c r="BD150" s="262"/>
      <c r="BE150" s="262"/>
      <c r="BF150" s="262"/>
      <c r="BG150" s="262"/>
      <c r="BH150" s="262"/>
      <c r="BI150" s="262"/>
      <c r="BJ150" s="262"/>
      <c r="BK150" s="262"/>
      <c r="BL150" s="262"/>
      <c r="BM150" s="262"/>
      <c r="BN150" s="262"/>
      <c r="BO150" s="262"/>
      <c r="BP150" s="262"/>
      <c r="BQ150" s="262"/>
      <c r="BR150" s="262"/>
      <c r="BS150" s="262"/>
      <c r="BT150" s="262"/>
      <c r="BU150" s="262"/>
      <c r="BV150" s="262"/>
      <c r="BW150" s="262"/>
      <c r="BX150" s="262"/>
      <c r="BY150" s="262"/>
    </row>
    <row r="151" spans="7:77" s="36" customFormat="1" hidden="1" x14ac:dyDescent="0.25">
      <c r="G151" s="524"/>
      <c r="H151" s="527"/>
      <c r="I151" s="491"/>
      <c r="J151" s="491"/>
      <c r="K151" s="491"/>
      <c r="L151" s="500"/>
      <c r="M151" s="500"/>
      <c r="N151" s="503"/>
      <c r="O151" s="494"/>
      <c r="P151" s="88" t="s">
        <v>249</v>
      </c>
      <c r="Q151" s="89" t="s">
        <v>216</v>
      </c>
      <c r="R151" s="494"/>
      <c r="S151" s="880"/>
      <c r="T151" s="880"/>
      <c r="U151" s="494"/>
      <c r="V151" s="497"/>
      <c r="W151" s="480" t="s">
        <v>250</v>
      </c>
      <c r="X151" s="480"/>
      <c r="Y151" s="480"/>
      <c r="Z151" s="89" t="s">
        <v>216</v>
      </c>
      <c r="AA151" s="94">
        <f>+IF(Z151="Si",10,0)</f>
        <v>0</v>
      </c>
      <c r="AB151" s="480" t="s">
        <v>250</v>
      </c>
      <c r="AC151" s="480"/>
      <c r="AD151" s="480"/>
      <c r="AE151" s="89" t="s">
        <v>216</v>
      </c>
      <c r="AF151" s="94">
        <f>+IF(AE151="Si",10,0)</f>
        <v>0</v>
      </c>
      <c r="AG151" s="480" t="s">
        <v>250</v>
      </c>
      <c r="AH151" s="480"/>
      <c r="AI151" s="480"/>
      <c r="AJ151" s="89" t="s">
        <v>216</v>
      </c>
      <c r="AK151" s="94">
        <f>+IF(AJ151="Si",10,0)</f>
        <v>0</v>
      </c>
      <c r="AL151" s="480" t="s">
        <v>250</v>
      </c>
      <c r="AM151" s="480"/>
      <c r="AN151" s="480"/>
      <c r="AO151" s="89" t="s">
        <v>216</v>
      </c>
      <c r="AP151" s="94">
        <f>+IF(AO151="Si",10,0)</f>
        <v>0</v>
      </c>
      <c r="AQ151" s="494"/>
      <c r="AR151" s="494"/>
      <c r="AS151" s="515"/>
      <c r="AT151" s="494"/>
      <c r="AU151" s="506"/>
      <c r="AV151" s="506"/>
      <c r="AW151" s="506"/>
      <c r="AX151" s="506"/>
      <c r="AY151" s="506"/>
      <c r="AZ151" s="509"/>
      <c r="BA151" s="506"/>
      <c r="BB151" s="512"/>
      <c r="BC151" s="262"/>
      <c r="BD151" s="262"/>
      <c r="BE151" s="262"/>
      <c r="BF151" s="262"/>
      <c r="BG151" s="262"/>
      <c r="BH151" s="262"/>
      <c r="BI151" s="262"/>
      <c r="BJ151" s="262"/>
      <c r="BK151" s="262"/>
      <c r="BL151" s="262"/>
      <c r="BM151" s="262"/>
      <c r="BN151" s="262"/>
      <c r="BO151" s="262"/>
      <c r="BP151" s="262"/>
      <c r="BQ151" s="262"/>
      <c r="BR151" s="262"/>
      <c r="BS151" s="262"/>
      <c r="BT151" s="262"/>
      <c r="BU151" s="262"/>
      <c r="BV151" s="262"/>
      <c r="BW151" s="262"/>
      <c r="BX151" s="262"/>
      <c r="BY151" s="262"/>
    </row>
    <row r="152" spans="7:77" s="36" customFormat="1" ht="15" hidden="1" customHeight="1" thickBot="1" x14ac:dyDescent="0.3">
      <c r="G152" s="525"/>
      <c r="H152" s="528"/>
      <c r="I152" s="492"/>
      <c r="J152" s="492"/>
      <c r="K152" s="492"/>
      <c r="L152" s="501"/>
      <c r="M152" s="501"/>
      <c r="N152" s="504"/>
      <c r="O152" s="495"/>
      <c r="P152" s="95" t="s">
        <v>251</v>
      </c>
      <c r="Q152" s="96" t="s">
        <v>216</v>
      </c>
      <c r="R152" s="495"/>
      <c r="S152" s="881"/>
      <c r="T152" s="881"/>
      <c r="U152" s="495"/>
      <c r="V152" s="498"/>
      <c r="W152" s="481" t="s">
        <v>252</v>
      </c>
      <c r="X152" s="481"/>
      <c r="Y152" s="481"/>
      <c r="Z152" s="96" t="s">
        <v>216</v>
      </c>
      <c r="AA152" s="97">
        <f>+IF(Z152="Si",30,0)</f>
        <v>0</v>
      </c>
      <c r="AB152" s="481" t="s">
        <v>252</v>
      </c>
      <c r="AC152" s="481"/>
      <c r="AD152" s="481"/>
      <c r="AE152" s="96" t="s">
        <v>216</v>
      </c>
      <c r="AF152" s="97">
        <f>+IF(AE152="Si",30,0)</f>
        <v>0</v>
      </c>
      <c r="AG152" s="481" t="s">
        <v>252</v>
      </c>
      <c r="AH152" s="481"/>
      <c r="AI152" s="481"/>
      <c r="AJ152" s="96" t="s">
        <v>216</v>
      </c>
      <c r="AK152" s="97">
        <f>+IF(AJ152="Si",30,0)</f>
        <v>0</v>
      </c>
      <c r="AL152" s="481" t="s">
        <v>252</v>
      </c>
      <c r="AM152" s="481"/>
      <c r="AN152" s="481"/>
      <c r="AO152" s="96" t="s">
        <v>216</v>
      </c>
      <c r="AP152" s="97">
        <f>+IF(AO152="Si",30,0)</f>
        <v>0</v>
      </c>
      <c r="AQ152" s="495"/>
      <c r="AR152" s="495"/>
      <c r="AS152" s="516"/>
      <c r="AT152" s="517"/>
      <c r="AU152" s="507"/>
      <c r="AV152" s="507"/>
      <c r="AW152" s="507"/>
      <c r="AX152" s="507"/>
      <c r="AY152" s="507"/>
      <c r="AZ152" s="510"/>
      <c r="BA152" s="507"/>
      <c r="BB152" s="513"/>
      <c r="BC152" s="262"/>
      <c r="BD152" s="262"/>
      <c r="BE152" s="262"/>
      <c r="BF152" s="262"/>
      <c r="BG152" s="262"/>
      <c r="BH152" s="262"/>
      <c r="BI152" s="262"/>
      <c r="BJ152" s="262"/>
      <c r="BK152" s="262"/>
      <c r="BL152" s="262"/>
      <c r="BM152" s="262"/>
      <c r="BN152" s="262"/>
      <c r="BO152" s="262"/>
      <c r="BP152" s="262"/>
      <c r="BQ152" s="262"/>
      <c r="BR152" s="262"/>
      <c r="BS152" s="262"/>
      <c r="BT152" s="262"/>
      <c r="BU152" s="262"/>
      <c r="BV152" s="262"/>
      <c r="BW152" s="262"/>
      <c r="BX152" s="262"/>
      <c r="BY152" s="262"/>
    </row>
    <row r="153" spans="7:77" s="36" customFormat="1" hidden="1" x14ac:dyDescent="0.25">
      <c r="G153" s="447" t="str">
        <f>+'Identificación de Riesgos'!$B$6</f>
        <v>Gestión de Proyectos</v>
      </c>
      <c r="H153" s="450" t="str">
        <f>+'Identificación de Riesgos'!$C$6</f>
        <v>Apoyar a las entidades territoriales y promotores en la gestión, seguimiento o supervisión a los proyectos de desarrollo urbano y territorial; agua potable y saneamiento básico y vivienda apoyados por la entidad, para contribuir al desarrollo de ciudades compactas y ambientalmente sostenibles</v>
      </c>
      <c r="I153" s="453" t="str">
        <f>+'Identificación de Riesgos'!G14</f>
        <v>Factor de Riesgo 9</v>
      </c>
      <c r="J153" s="453" t="str">
        <f>+'Identificación de Riesgos'!H14</f>
        <v>Causas FR9</v>
      </c>
      <c r="K153" s="453" t="str">
        <f>+'Identificación de Riesgos'!J14</f>
        <v>Efectos  FR9</v>
      </c>
      <c r="L153" s="438" t="s">
        <v>216</v>
      </c>
      <c r="M153" s="438" t="s">
        <v>216</v>
      </c>
      <c r="N153" s="441" t="s">
        <v>216</v>
      </c>
      <c r="O153" s="444" t="str">
        <f>M663</f>
        <v>No Aplica</v>
      </c>
      <c r="P153" s="70" t="s">
        <v>217</v>
      </c>
      <c r="Q153" s="71" t="s">
        <v>216</v>
      </c>
      <c r="R153" s="444" t="str">
        <f>+M674</f>
        <v>No Aplica</v>
      </c>
      <c r="S153" s="168" t="s">
        <v>308</v>
      </c>
      <c r="T153" s="72" t="s">
        <v>216</v>
      </c>
      <c r="U153" s="444" t="str">
        <f>+M687</f>
        <v>No Aplica</v>
      </c>
      <c r="V153" s="456" t="str">
        <f>+M698</f>
        <v>No Aplica</v>
      </c>
      <c r="W153" s="477" t="s">
        <v>218</v>
      </c>
      <c r="X153" s="477"/>
      <c r="Y153" s="477" t="s">
        <v>219</v>
      </c>
      <c r="Z153" s="477"/>
      <c r="AA153" s="73"/>
      <c r="AB153" s="477" t="s">
        <v>218</v>
      </c>
      <c r="AC153" s="477"/>
      <c r="AD153" s="477" t="s">
        <v>219</v>
      </c>
      <c r="AE153" s="477"/>
      <c r="AF153" s="73"/>
      <c r="AG153" s="477" t="s">
        <v>218</v>
      </c>
      <c r="AH153" s="477"/>
      <c r="AI153" s="477" t="s">
        <v>219</v>
      </c>
      <c r="AJ153" s="477"/>
      <c r="AK153" s="73"/>
      <c r="AL153" s="477" t="s">
        <v>218</v>
      </c>
      <c r="AM153" s="477"/>
      <c r="AN153" s="477" t="s">
        <v>219</v>
      </c>
      <c r="AO153" s="477"/>
      <c r="AP153" s="73"/>
      <c r="AQ153" s="444" t="str">
        <f>+M665</f>
        <v>No Aplica</v>
      </c>
      <c r="AR153" s="444" t="str">
        <f>+M700</f>
        <v>No Aplica</v>
      </c>
      <c r="AS153" s="470" t="str">
        <f>+M701</f>
        <v>No Aplica</v>
      </c>
      <c r="AT153" s="473" t="str">
        <f>+M702</f>
        <v>No Aplica</v>
      </c>
      <c r="AU153" s="475" t="str">
        <f>IF(AT153="No Aplica","No Aplica",IF(AT153="Asumir","No requiere Acciones Adicionales","Debe definir Acciones Complementarias"))</f>
        <v>No Aplica</v>
      </c>
      <c r="AV153" s="461"/>
      <c r="AW153" s="461"/>
      <c r="AX153" s="461"/>
      <c r="AY153" s="461"/>
      <c r="AZ153" s="464" t="str">
        <f>+M703</f>
        <v>No Aplica</v>
      </c>
      <c r="BA153" s="461"/>
      <c r="BB153" s="467" t="str">
        <f>+M704</f>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BC153" s="262"/>
      <c r="BD153" s="262"/>
      <c r="BE153" s="262"/>
      <c r="BF153" s="262"/>
      <c r="BG153" s="262"/>
      <c r="BH153" s="262"/>
      <c r="BI153" s="262"/>
      <c r="BJ153" s="262"/>
      <c r="BK153" s="262"/>
      <c r="BL153" s="262"/>
      <c r="BM153" s="262"/>
      <c r="BN153" s="262"/>
      <c r="BO153" s="262"/>
      <c r="BP153" s="262"/>
      <c r="BQ153" s="262"/>
      <c r="BR153" s="262"/>
      <c r="BS153" s="262"/>
      <c r="BT153" s="262"/>
      <c r="BU153" s="262"/>
      <c r="BV153" s="262"/>
      <c r="BW153" s="262"/>
      <c r="BX153" s="262"/>
      <c r="BY153" s="262"/>
    </row>
    <row r="154" spans="7:77" s="36" customFormat="1" ht="28.5" hidden="1" x14ac:dyDescent="0.25">
      <c r="G154" s="448"/>
      <c r="H154" s="451"/>
      <c r="I154" s="454"/>
      <c r="J154" s="454"/>
      <c r="K154" s="454"/>
      <c r="L154" s="439"/>
      <c r="M154" s="439"/>
      <c r="N154" s="442"/>
      <c r="O154" s="445"/>
      <c r="P154" s="74" t="s">
        <v>220</v>
      </c>
      <c r="Q154" s="75" t="s">
        <v>216</v>
      </c>
      <c r="R154" s="445"/>
      <c r="S154" s="246" t="s">
        <v>309</v>
      </c>
      <c r="T154" s="76" t="s">
        <v>216</v>
      </c>
      <c r="U154" s="445"/>
      <c r="V154" s="457"/>
      <c r="W154" s="455"/>
      <c r="X154" s="455"/>
      <c r="Y154" s="455"/>
      <c r="Z154" s="455"/>
      <c r="AA154" s="77"/>
      <c r="AB154" s="455"/>
      <c r="AC154" s="455"/>
      <c r="AD154" s="455"/>
      <c r="AE154" s="455"/>
      <c r="AF154" s="77"/>
      <c r="AG154" s="455"/>
      <c r="AH154" s="455"/>
      <c r="AI154" s="455"/>
      <c r="AJ154" s="455"/>
      <c r="AK154" s="77"/>
      <c r="AL154" s="455"/>
      <c r="AM154" s="455"/>
      <c r="AN154" s="455"/>
      <c r="AO154" s="455"/>
      <c r="AP154" s="77"/>
      <c r="AQ154" s="445"/>
      <c r="AR154" s="445"/>
      <c r="AS154" s="471"/>
      <c r="AT154" s="445"/>
      <c r="AU154" s="476"/>
      <c r="AV154" s="462"/>
      <c r="AW154" s="462"/>
      <c r="AX154" s="462"/>
      <c r="AY154" s="462"/>
      <c r="AZ154" s="465"/>
      <c r="BA154" s="462"/>
      <c r="BB154" s="468"/>
      <c r="BC154" s="262"/>
      <c r="BD154" s="262"/>
      <c r="BE154" s="262"/>
      <c r="BF154" s="262"/>
      <c r="BG154" s="262"/>
      <c r="BH154" s="262"/>
      <c r="BI154" s="262"/>
      <c r="BJ154" s="262"/>
      <c r="BK154" s="262"/>
      <c r="BL154" s="262"/>
      <c r="BM154" s="262"/>
      <c r="BN154" s="262"/>
      <c r="BO154" s="262"/>
      <c r="BP154" s="262"/>
      <c r="BQ154" s="262"/>
      <c r="BR154" s="262"/>
      <c r="BS154" s="262"/>
      <c r="BT154" s="262"/>
      <c r="BU154" s="262"/>
      <c r="BV154" s="262"/>
      <c r="BW154" s="262"/>
      <c r="BX154" s="262"/>
      <c r="BY154" s="262"/>
    </row>
    <row r="155" spans="7:77" s="36" customFormat="1" ht="15" hidden="1" customHeight="1" x14ac:dyDescent="0.25">
      <c r="G155" s="448"/>
      <c r="H155" s="451"/>
      <c r="I155" s="454"/>
      <c r="J155" s="454"/>
      <c r="K155" s="454"/>
      <c r="L155" s="439"/>
      <c r="M155" s="439"/>
      <c r="N155" s="442"/>
      <c r="O155" s="445"/>
      <c r="P155" s="74" t="s">
        <v>221</v>
      </c>
      <c r="Q155" s="75" t="s">
        <v>216</v>
      </c>
      <c r="R155" s="445"/>
      <c r="S155" s="393" t="s">
        <v>310</v>
      </c>
      <c r="T155" s="882" t="s">
        <v>216</v>
      </c>
      <c r="U155" s="445"/>
      <c r="V155" s="457"/>
      <c r="W155" s="455"/>
      <c r="X155" s="455"/>
      <c r="Y155" s="455"/>
      <c r="Z155" s="455"/>
      <c r="AA155" s="77"/>
      <c r="AB155" s="455"/>
      <c r="AC155" s="455"/>
      <c r="AD155" s="455"/>
      <c r="AE155" s="455"/>
      <c r="AF155" s="77"/>
      <c r="AG155" s="455"/>
      <c r="AH155" s="455"/>
      <c r="AI155" s="455"/>
      <c r="AJ155" s="455"/>
      <c r="AK155" s="77"/>
      <c r="AL155" s="455"/>
      <c r="AM155" s="455"/>
      <c r="AN155" s="455"/>
      <c r="AO155" s="455"/>
      <c r="AP155" s="77"/>
      <c r="AQ155" s="445"/>
      <c r="AR155" s="445"/>
      <c r="AS155" s="471"/>
      <c r="AT155" s="445"/>
      <c r="AU155" s="462"/>
      <c r="AV155" s="462"/>
      <c r="AW155" s="462"/>
      <c r="AX155" s="462"/>
      <c r="AY155" s="462"/>
      <c r="AZ155" s="465"/>
      <c r="BA155" s="462"/>
      <c r="BB155" s="468"/>
      <c r="BC155" s="262"/>
      <c r="BD155" s="262"/>
      <c r="BE155" s="262"/>
      <c r="BF155" s="262"/>
      <c r="BG155" s="262"/>
      <c r="BH155" s="262"/>
      <c r="BI155" s="262"/>
      <c r="BJ155" s="262"/>
      <c r="BK155" s="262"/>
      <c r="BL155" s="262"/>
      <c r="BM155" s="262"/>
      <c r="BN155" s="262"/>
      <c r="BO155" s="262"/>
      <c r="BP155" s="262"/>
      <c r="BQ155" s="262"/>
      <c r="BR155" s="262"/>
      <c r="BS155" s="262"/>
      <c r="BT155" s="262"/>
      <c r="BU155" s="262"/>
      <c r="BV155" s="262"/>
      <c r="BW155" s="262"/>
      <c r="BX155" s="262"/>
      <c r="BY155" s="262"/>
    </row>
    <row r="156" spans="7:77" s="36" customFormat="1" ht="28.5" hidden="1" x14ac:dyDescent="0.25">
      <c r="G156" s="448"/>
      <c r="H156" s="451"/>
      <c r="I156" s="78" t="s">
        <v>260</v>
      </c>
      <c r="J156" s="478" t="s">
        <v>223</v>
      </c>
      <c r="K156" s="478" t="s">
        <v>224</v>
      </c>
      <c r="L156" s="439"/>
      <c r="M156" s="439"/>
      <c r="N156" s="442"/>
      <c r="O156" s="445"/>
      <c r="P156" s="74" t="s">
        <v>225</v>
      </c>
      <c r="Q156" s="75" t="s">
        <v>216</v>
      </c>
      <c r="R156" s="445"/>
      <c r="S156" s="393"/>
      <c r="T156" s="882"/>
      <c r="U156" s="445"/>
      <c r="V156" s="457"/>
      <c r="W156" s="455"/>
      <c r="X156" s="455"/>
      <c r="Y156" s="455"/>
      <c r="Z156" s="455"/>
      <c r="AA156" s="77"/>
      <c r="AB156" s="455"/>
      <c r="AC156" s="455"/>
      <c r="AD156" s="455"/>
      <c r="AE156" s="455"/>
      <c r="AF156" s="77"/>
      <c r="AG156" s="455"/>
      <c r="AH156" s="455"/>
      <c r="AI156" s="455"/>
      <c r="AJ156" s="455"/>
      <c r="AK156" s="77"/>
      <c r="AL156" s="455"/>
      <c r="AM156" s="455"/>
      <c r="AN156" s="455"/>
      <c r="AO156" s="455"/>
      <c r="AP156" s="77"/>
      <c r="AQ156" s="445"/>
      <c r="AR156" s="445"/>
      <c r="AS156" s="471"/>
      <c r="AT156" s="445"/>
      <c r="AU156" s="462"/>
      <c r="AV156" s="462"/>
      <c r="AW156" s="462"/>
      <c r="AX156" s="462"/>
      <c r="AY156" s="462"/>
      <c r="AZ156" s="465"/>
      <c r="BA156" s="462"/>
      <c r="BB156" s="468"/>
      <c r="BC156" s="262"/>
      <c r="BD156" s="262"/>
      <c r="BE156" s="262"/>
      <c r="BF156" s="262"/>
      <c r="BG156" s="262"/>
      <c r="BH156" s="262"/>
      <c r="BI156" s="262"/>
      <c r="BJ156" s="262"/>
      <c r="BK156" s="262"/>
      <c r="BL156" s="262"/>
      <c r="BM156" s="262"/>
      <c r="BN156" s="262"/>
      <c r="BO156" s="262"/>
      <c r="BP156" s="262"/>
      <c r="BQ156" s="262"/>
      <c r="BR156" s="262"/>
      <c r="BS156" s="262"/>
      <c r="BT156" s="262"/>
      <c r="BU156" s="262"/>
      <c r="BV156" s="262"/>
      <c r="BW156" s="262"/>
      <c r="BX156" s="262"/>
      <c r="BY156" s="262"/>
    </row>
    <row r="157" spans="7:77" s="36" customFormat="1" ht="28.5" hidden="1" customHeight="1" x14ac:dyDescent="0.25">
      <c r="G157" s="448"/>
      <c r="H157" s="451"/>
      <c r="I157" s="478" t="s">
        <v>226</v>
      </c>
      <c r="J157" s="478"/>
      <c r="K157" s="478"/>
      <c r="L157" s="439"/>
      <c r="M157" s="439"/>
      <c r="N157" s="442"/>
      <c r="O157" s="445"/>
      <c r="P157" s="74" t="s">
        <v>227</v>
      </c>
      <c r="Q157" s="75" t="s">
        <v>216</v>
      </c>
      <c r="R157" s="445"/>
      <c r="S157" s="393" t="s">
        <v>314</v>
      </c>
      <c r="T157" s="882" t="s">
        <v>216</v>
      </c>
      <c r="U157" s="445"/>
      <c r="V157" s="457"/>
      <c r="W157" s="455"/>
      <c r="X157" s="455"/>
      <c r="Y157" s="455"/>
      <c r="Z157" s="455"/>
      <c r="AA157" s="77"/>
      <c r="AB157" s="455"/>
      <c r="AC157" s="455"/>
      <c r="AD157" s="455"/>
      <c r="AE157" s="455"/>
      <c r="AF157" s="77"/>
      <c r="AG157" s="455"/>
      <c r="AH157" s="455"/>
      <c r="AI157" s="455"/>
      <c r="AJ157" s="455"/>
      <c r="AK157" s="77"/>
      <c r="AL157" s="455"/>
      <c r="AM157" s="455"/>
      <c r="AN157" s="455"/>
      <c r="AO157" s="455"/>
      <c r="AP157" s="77"/>
      <c r="AQ157" s="445"/>
      <c r="AR157" s="445"/>
      <c r="AS157" s="471"/>
      <c r="AT157" s="445"/>
      <c r="AU157" s="462"/>
      <c r="AV157" s="462"/>
      <c r="AW157" s="462"/>
      <c r="AX157" s="462"/>
      <c r="AY157" s="462"/>
      <c r="AZ157" s="465"/>
      <c r="BA157" s="462"/>
      <c r="BB157" s="468"/>
      <c r="BC157" s="262"/>
      <c r="BD157" s="262"/>
      <c r="BE157" s="262"/>
      <c r="BF157" s="262"/>
      <c r="BG157" s="262"/>
      <c r="BH157" s="262"/>
      <c r="BI157" s="262"/>
      <c r="BJ157" s="262"/>
      <c r="BK157" s="262"/>
      <c r="BL157" s="262"/>
      <c r="BM157" s="262"/>
      <c r="BN157" s="262"/>
      <c r="BO157" s="262"/>
      <c r="BP157" s="262"/>
      <c r="BQ157" s="262"/>
      <c r="BR157" s="262"/>
      <c r="BS157" s="262"/>
      <c r="BT157" s="262"/>
      <c r="BU157" s="262"/>
      <c r="BV157" s="262"/>
      <c r="BW157" s="262"/>
      <c r="BX157" s="262"/>
      <c r="BY157" s="262"/>
    </row>
    <row r="158" spans="7:77" s="36" customFormat="1" hidden="1" x14ac:dyDescent="0.25">
      <c r="G158" s="448"/>
      <c r="H158" s="451"/>
      <c r="I158" s="478"/>
      <c r="J158" s="478"/>
      <c r="K158" s="478"/>
      <c r="L158" s="439"/>
      <c r="M158" s="439"/>
      <c r="N158" s="442"/>
      <c r="O158" s="445"/>
      <c r="P158" s="74" t="s">
        <v>228</v>
      </c>
      <c r="Q158" s="75" t="s">
        <v>216</v>
      </c>
      <c r="R158" s="445"/>
      <c r="S158" s="393"/>
      <c r="T158" s="882"/>
      <c r="U158" s="445"/>
      <c r="V158" s="457"/>
      <c r="W158" s="455"/>
      <c r="X158" s="455"/>
      <c r="Y158" s="455"/>
      <c r="Z158" s="455"/>
      <c r="AA158" s="77"/>
      <c r="AB158" s="455"/>
      <c r="AC158" s="455"/>
      <c r="AD158" s="455"/>
      <c r="AE158" s="455"/>
      <c r="AF158" s="77"/>
      <c r="AG158" s="455"/>
      <c r="AH158" s="455"/>
      <c r="AI158" s="455"/>
      <c r="AJ158" s="455"/>
      <c r="AK158" s="77"/>
      <c r="AL158" s="455"/>
      <c r="AM158" s="455"/>
      <c r="AN158" s="455"/>
      <c r="AO158" s="455"/>
      <c r="AP158" s="77"/>
      <c r="AQ158" s="445"/>
      <c r="AR158" s="445"/>
      <c r="AS158" s="471"/>
      <c r="AT158" s="445"/>
      <c r="AU158" s="462"/>
      <c r="AV158" s="462"/>
      <c r="AW158" s="462"/>
      <c r="AX158" s="462"/>
      <c r="AY158" s="462"/>
      <c r="AZ158" s="465"/>
      <c r="BA158" s="462"/>
      <c r="BB158" s="468"/>
      <c r="BC158" s="262"/>
      <c r="BD158" s="262"/>
      <c r="BE158" s="262"/>
      <c r="BF158" s="262"/>
      <c r="BG158" s="262"/>
      <c r="BH158" s="262"/>
      <c r="BI158" s="262"/>
      <c r="BJ158" s="262"/>
      <c r="BK158" s="262"/>
      <c r="BL158" s="262"/>
      <c r="BM158" s="262"/>
      <c r="BN158" s="262"/>
      <c r="BO158" s="262"/>
      <c r="BP158" s="262"/>
      <c r="BQ158" s="262"/>
      <c r="BR158" s="262"/>
      <c r="BS158" s="262"/>
      <c r="BT158" s="262"/>
      <c r="BU158" s="262"/>
      <c r="BV158" s="262"/>
      <c r="BW158" s="262"/>
      <c r="BX158" s="262"/>
      <c r="BY158" s="262"/>
    </row>
    <row r="159" spans="7:77" s="36" customFormat="1" hidden="1" x14ac:dyDescent="0.25">
      <c r="G159" s="448"/>
      <c r="H159" s="451"/>
      <c r="I159" s="478"/>
      <c r="J159" s="478"/>
      <c r="K159" s="478"/>
      <c r="L159" s="439"/>
      <c r="M159" s="439"/>
      <c r="N159" s="442"/>
      <c r="O159" s="445"/>
      <c r="P159" s="74" t="s">
        <v>229</v>
      </c>
      <c r="Q159" s="75" t="s">
        <v>216</v>
      </c>
      <c r="R159" s="445"/>
      <c r="S159" s="393"/>
      <c r="T159" s="882"/>
      <c r="U159" s="445"/>
      <c r="V159" s="457"/>
      <c r="W159" s="459" t="s">
        <v>230</v>
      </c>
      <c r="X159" s="459"/>
      <c r="Y159" s="459" t="s">
        <v>231</v>
      </c>
      <c r="Z159" s="459"/>
      <c r="AA159" s="77"/>
      <c r="AB159" s="459" t="s">
        <v>230</v>
      </c>
      <c r="AC159" s="459"/>
      <c r="AD159" s="459" t="s">
        <v>231</v>
      </c>
      <c r="AE159" s="459"/>
      <c r="AF159" s="77"/>
      <c r="AG159" s="459" t="s">
        <v>230</v>
      </c>
      <c r="AH159" s="459"/>
      <c r="AI159" s="459" t="s">
        <v>231</v>
      </c>
      <c r="AJ159" s="459"/>
      <c r="AK159" s="77"/>
      <c r="AL159" s="459" t="s">
        <v>230</v>
      </c>
      <c r="AM159" s="459"/>
      <c r="AN159" s="459" t="s">
        <v>231</v>
      </c>
      <c r="AO159" s="459"/>
      <c r="AP159" s="77"/>
      <c r="AQ159" s="445"/>
      <c r="AR159" s="445"/>
      <c r="AS159" s="471"/>
      <c r="AT159" s="445"/>
      <c r="AU159" s="462"/>
      <c r="AV159" s="462"/>
      <c r="AW159" s="462"/>
      <c r="AX159" s="462"/>
      <c r="AY159" s="462"/>
      <c r="AZ159" s="465"/>
      <c r="BA159" s="462"/>
      <c r="BB159" s="468"/>
      <c r="BC159" s="262"/>
      <c r="BD159" s="262"/>
      <c r="BE159" s="262"/>
      <c r="BF159" s="262"/>
      <c r="BG159" s="262"/>
      <c r="BH159" s="262"/>
      <c r="BI159" s="262"/>
      <c r="BJ159" s="262"/>
      <c r="BK159" s="262"/>
      <c r="BL159" s="262"/>
      <c r="BM159" s="262"/>
      <c r="BN159" s="262"/>
      <c r="BO159" s="262"/>
      <c r="BP159" s="262"/>
      <c r="BQ159" s="262"/>
      <c r="BR159" s="262"/>
      <c r="BS159" s="262"/>
      <c r="BT159" s="262"/>
      <c r="BU159" s="262"/>
      <c r="BV159" s="262"/>
      <c r="BW159" s="262"/>
      <c r="BX159" s="262"/>
      <c r="BY159" s="262"/>
    </row>
    <row r="160" spans="7:77" s="36" customFormat="1" ht="28.5" hidden="1" x14ac:dyDescent="0.25">
      <c r="G160" s="448"/>
      <c r="H160" s="451"/>
      <c r="I160" s="478"/>
      <c r="J160" s="478"/>
      <c r="K160" s="478"/>
      <c r="L160" s="439"/>
      <c r="M160" s="439"/>
      <c r="N160" s="442"/>
      <c r="O160" s="445"/>
      <c r="P160" s="74" t="s">
        <v>232</v>
      </c>
      <c r="Q160" s="75" t="s">
        <v>216</v>
      </c>
      <c r="R160" s="445"/>
      <c r="S160" s="393" t="s">
        <v>307</v>
      </c>
      <c r="T160" s="482" t="s">
        <v>216</v>
      </c>
      <c r="U160" s="445"/>
      <c r="V160" s="457"/>
      <c r="W160" s="455"/>
      <c r="X160" s="455"/>
      <c r="Y160" s="455"/>
      <c r="Z160" s="455"/>
      <c r="AA160" s="77"/>
      <c r="AB160" s="455"/>
      <c r="AC160" s="455"/>
      <c r="AD160" s="455"/>
      <c r="AE160" s="455"/>
      <c r="AF160" s="77"/>
      <c r="AG160" s="455"/>
      <c r="AH160" s="455"/>
      <c r="AI160" s="455"/>
      <c r="AJ160" s="455"/>
      <c r="AK160" s="77"/>
      <c r="AL160" s="455"/>
      <c r="AM160" s="455"/>
      <c r="AN160" s="455"/>
      <c r="AO160" s="455"/>
      <c r="AP160" s="77"/>
      <c r="AQ160" s="445"/>
      <c r="AR160" s="445"/>
      <c r="AS160" s="471"/>
      <c r="AT160" s="445"/>
      <c r="AU160" s="462"/>
      <c r="AV160" s="462"/>
      <c r="AW160" s="462"/>
      <c r="AX160" s="462"/>
      <c r="AY160" s="462"/>
      <c r="AZ160" s="465"/>
      <c r="BA160" s="462"/>
      <c r="BB160" s="468"/>
      <c r="BC160" s="262"/>
      <c r="BD160" s="262"/>
      <c r="BE160" s="262"/>
      <c r="BF160" s="262"/>
      <c r="BG160" s="262"/>
      <c r="BH160" s="262"/>
      <c r="BI160" s="262"/>
      <c r="BJ160" s="262"/>
      <c r="BK160" s="262"/>
      <c r="BL160" s="262"/>
      <c r="BM160" s="262"/>
      <c r="BN160" s="262"/>
      <c r="BO160" s="262"/>
      <c r="BP160" s="262"/>
      <c r="BQ160" s="262"/>
      <c r="BR160" s="262"/>
      <c r="BS160" s="262"/>
      <c r="BT160" s="262"/>
      <c r="BU160" s="262"/>
      <c r="BV160" s="262"/>
      <c r="BW160" s="262"/>
      <c r="BX160" s="262"/>
      <c r="BY160" s="262"/>
    </row>
    <row r="161" spans="7:77" s="36" customFormat="1" hidden="1" x14ac:dyDescent="0.25">
      <c r="G161" s="448"/>
      <c r="H161" s="451"/>
      <c r="I161" s="478"/>
      <c r="J161" s="478"/>
      <c r="K161" s="478"/>
      <c r="L161" s="439"/>
      <c r="M161" s="439"/>
      <c r="N161" s="442"/>
      <c r="O161" s="445"/>
      <c r="P161" s="74" t="s">
        <v>233</v>
      </c>
      <c r="Q161" s="75" t="s">
        <v>216</v>
      </c>
      <c r="R161" s="445"/>
      <c r="S161" s="393"/>
      <c r="T161" s="482"/>
      <c r="U161" s="445"/>
      <c r="V161" s="457"/>
      <c r="W161" s="485" t="s">
        <v>234</v>
      </c>
      <c r="X161" s="485"/>
      <c r="Y161" s="485" t="s">
        <v>235</v>
      </c>
      <c r="Z161" s="485"/>
      <c r="AA161" s="77"/>
      <c r="AB161" s="485" t="s">
        <v>234</v>
      </c>
      <c r="AC161" s="485"/>
      <c r="AD161" s="485" t="s">
        <v>235</v>
      </c>
      <c r="AE161" s="485"/>
      <c r="AF161" s="77"/>
      <c r="AG161" s="485" t="s">
        <v>234</v>
      </c>
      <c r="AH161" s="485"/>
      <c r="AI161" s="485" t="s">
        <v>235</v>
      </c>
      <c r="AJ161" s="485"/>
      <c r="AK161" s="77"/>
      <c r="AL161" s="485" t="s">
        <v>234</v>
      </c>
      <c r="AM161" s="485"/>
      <c r="AN161" s="485" t="s">
        <v>235</v>
      </c>
      <c r="AO161" s="485"/>
      <c r="AP161" s="77"/>
      <c r="AQ161" s="445"/>
      <c r="AR161" s="445"/>
      <c r="AS161" s="471"/>
      <c r="AT161" s="445"/>
      <c r="AU161" s="462"/>
      <c r="AV161" s="462"/>
      <c r="AW161" s="462"/>
      <c r="AX161" s="462"/>
      <c r="AY161" s="462"/>
      <c r="AZ161" s="465"/>
      <c r="BA161" s="462"/>
      <c r="BB161" s="468"/>
      <c r="BC161" s="262"/>
      <c r="BD161" s="262"/>
      <c r="BE161" s="262"/>
      <c r="BF161" s="262"/>
      <c r="BG161" s="262"/>
      <c r="BH161" s="262"/>
      <c r="BI161" s="262"/>
      <c r="BJ161" s="262"/>
      <c r="BK161" s="262"/>
      <c r="BL161" s="262"/>
      <c r="BM161" s="262"/>
      <c r="BN161" s="262"/>
      <c r="BO161" s="262"/>
      <c r="BP161" s="262"/>
      <c r="BQ161" s="262"/>
      <c r="BR161" s="262"/>
      <c r="BS161" s="262"/>
      <c r="BT161" s="262"/>
      <c r="BU161" s="262"/>
      <c r="BV161" s="262"/>
      <c r="BW161" s="262"/>
      <c r="BX161" s="262"/>
      <c r="BY161" s="262"/>
    </row>
    <row r="162" spans="7:77" s="36" customFormat="1" ht="28.5" hidden="1" x14ac:dyDescent="0.25">
      <c r="G162" s="448"/>
      <c r="H162" s="451"/>
      <c r="I162" s="478"/>
      <c r="J162" s="478"/>
      <c r="K162" s="478"/>
      <c r="L162" s="439"/>
      <c r="M162" s="439"/>
      <c r="N162" s="442"/>
      <c r="O162" s="445"/>
      <c r="P162" s="74" t="s">
        <v>236</v>
      </c>
      <c r="Q162" s="75" t="s">
        <v>216</v>
      </c>
      <c r="R162" s="445"/>
      <c r="S162" s="393" t="s">
        <v>312</v>
      </c>
      <c r="T162" s="482" t="s">
        <v>216</v>
      </c>
      <c r="U162" s="445"/>
      <c r="V162" s="457"/>
      <c r="W162" s="391" t="s">
        <v>216</v>
      </c>
      <c r="X162" s="391"/>
      <c r="Y162" s="391" t="s">
        <v>216</v>
      </c>
      <c r="Z162" s="391"/>
      <c r="AA162" s="77"/>
      <c r="AB162" s="391" t="s">
        <v>216</v>
      </c>
      <c r="AC162" s="391"/>
      <c r="AD162" s="391" t="s">
        <v>216</v>
      </c>
      <c r="AE162" s="391"/>
      <c r="AF162" s="77"/>
      <c r="AG162" s="391" t="s">
        <v>216</v>
      </c>
      <c r="AH162" s="391"/>
      <c r="AI162" s="391" t="s">
        <v>216</v>
      </c>
      <c r="AJ162" s="391"/>
      <c r="AK162" s="77"/>
      <c r="AL162" s="391" t="s">
        <v>216</v>
      </c>
      <c r="AM162" s="391"/>
      <c r="AN162" s="391" t="s">
        <v>216</v>
      </c>
      <c r="AO162" s="391"/>
      <c r="AP162" s="77"/>
      <c r="AQ162" s="445"/>
      <c r="AR162" s="445"/>
      <c r="AS162" s="471"/>
      <c r="AT162" s="445"/>
      <c r="AU162" s="462"/>
      <c r="AV162" s="462"/>
      <c r="AW162" s="462"/>
      <c r="AX162" s="462"/>
      <c r="AY162" s="462"/>
      <c r="AZ162" s="465"/>
      <c r="BA162" s="462"/>
      <c r="BB162" s="468"/>
      <c r="BC162" s="262"/>
      <c r="BD162" s="262"/>
      <c r="BE162" s="262"/>
      <c r="BF162" s="262"/>
      <c r="BG162" s="262"/>
      <c r="BH162" s="262"/>
      <c r="BI162" s="262"/>
      <c r="BJ162" s="262"/>
      <c r="BK162" s="262"/>
      <c r="BL162" s="262"/>
      <c r="BM162" s="262"/>
      <c r="BN162" s="262"/>
      <c r="BO162" s="262"/>
      <c r="BP162" s="262"/>
      <c r="BQ162" s="262"/>
      <c r="BR162" s="262"/>
      <c r="BS162" s="262"/>
      <c r="BT162" s="262"/>
      <c r="BU162" s="262"/>
      <c r="BV162" s="262"/>
      <c r="BW162" s="262"/>
      <c r="BX162" s="262"/>
      <c r="BY162" s="262"/>
    </row>
    <row r="163" spans="7:77" s="36" customFormat="1" hidden="1" x14ac:dyDescent="0.25">
      <c r="G163" s="448"/>
      <c r="H163" s="451"/>
      <c r="I163" s="478"/>
      <c r="J163" s="478"/>
      <c r="K163" s="478"/>
      <c r="L163" s="439"/>
      <c r="M163" s="439"/>
      <c r="N163" s="442"/>
      <c r="O163" s="445"/>
      <c r="P163" s="74" t="s">
        <v>237</v>
      </c>
      <c r="Q163" s="75" t="s">
        <v>216</v>
      </c>
      <c r="R163" s="445"/>
      <c r="S163" s="393"/>
      <c r="T163" s="482"/>
      <c r="U163" s="445"/>
      <c r="V163" s="457"/>
      <c r="W163" s="460" t="s">
        <v>238</v>
      </c>
      <c r="X163" s="460"/>
      <c r="Y163" s="460"/>
      <c r="Z163" s="79">
        <f>+SUM(AA164:AA170)</f>
        <v>0</v>
      </c>
      <c r="AA163" s="80"/>
      <c r="AB163" s="460" t="s">
        <v>238</v>
      </c>
      <c r="AC163" s="460"/>
      <c r="AD163" s="460"/>
      <c r="AE163" s="79">
        <f>+SUM(AF164:AF170)</f>
        <v>0</v>
      </c>
      <c r="AF163" s="80"/>
      <c r="AG163" s="460" t="s">
        <v>238</v>
      </c>
      <c r="AH163" s="460"/>
      <c r="AI163" s="460"/>
      <c r="AJ163" s="79">
        <f>+SUM(AK164:AK170)</f>
        <v>0</v>
      </c>
      <c r="AK163" s="80"/>
      <c r="AL163" s="460" t="s">
        <v>238</v>
      </c>
      <c r="AM163" s="460"/>
      <c r="AN163" s="460"/>
      <c r="AO163" s="79">
        <f>+SUM(AP164:AP170)</f>
        <v>0</v>
      </c>
      <c r="AP163" s="80"/>
      <c r="AQ163" s="445"/>
      <c r="AR163" s="445"/>
      <c r="AS163" s="471"/>
      <c r="AT163" s="445"/>
      <c r="AU163" s="462"/>
      <c r="AV163" s="462"/>
      <c r="AW163" s="462"/>
      <c r="AX163" s="462"/>
      <c r="AY163" s="462"/>
      <c r="AZ163" s="465"/>
      <c r="BA163" s="462"/>
      <c r="BB163" s="468"/>
      <c r="BC163" s="262"/>
      <c r="BD163" s="262"/>
      <c r="BE163" s="262"/>
      <c r="BF163" s="262"/>
      <c r="BG163" s="262"/>
      <c r="BH163" s="262"/>
      <c r="BI163" s="262"/>
      <c r="BJ163" s="262"/>
      <c r="BK163" s="262"/>
      <c r="BL163" s="262"/>
      <c r="BM163" s="262"/>
      <c r="BN163" s="262"/>
      <c r="BO163" s="262"/>
      <c r="BP163" s="262"/>
      <c r="BQ163" s="262"/>
      <c r="BR163" s="262"/>
      <c r="BS163" s="262"/>
      <c r="BT163" s="262"/>
      <c r="BU163" s="262"/>
      <c r="BV163" s="262"/>
      <c r="BW163" s="262"/>
      <c r="BX163" s="262"/>
      <c r="BY163" s="262"/>
    </row>
    <row r="164" spans="7:77" s="36" customFormat="1" hidden="1" x14ac:dyDescent="0.25">
      <c r="G164" s="448"/>
      <c r="H164" s="451"/>
      <c r="I164" s="478"/>
      <c r="J164" s="478"/>
      <c r="K164" s="478"/>
      <c r="L164" s="439"/>
      <c r="M164" s="439"/>
      <c r="N164" s="442"/>
      <c r="O164" s="445"/>
      <c r="P164" s="74" t="s">
        <v>239</v>
      </c>
      <c r="Q164" s="75" t="s">
        <v>216</v>
      </c>
      <c r="R164" s="445"/>
      <c r="S164" s="393" t="s">
        <v>313</v>
      </c>
      <c r="T164" s="482" t="s">
        <v>216</v>
      </c>
      <c r="U164" s="445"/>
      <c r="V164" s="457"/>
      <c r="W164" s="390" t="s">
        <v>240</v>
      </c>
      <c r="X164" s="390"/>
      <c r="Y164" s="390"/>
      <c r="Z164" s="75" t="s">
        <v>216</v>
      </c>
      <c r="AA164" s="80">
        <f>+IF(Z164="Si",15,0)</f>
        <v>0</v>
      </c>
      <c r="AB164" s="390" t="s">
        <v>240</v>
      </c>
      <c r="AC164" s="390"/>
      <c r="AD164" s="390"/>
      <c r="AE164" s="75" t="s">
        <v>216</v>
      </c>
      <c r="AF164" s="80">
        <f>+IF(AE164="Si",15,0)</f>
        <v>0</v>
      </c>
      <c r="AG164" s="390" t="s">
        <v>240</v>
      </c>
      <c r="AH164" s="390"/>
      <c r="AI164" s="390"/>
      <c r="AJ164" s="75" t="s">
        <v>216</v>
      </c>
      <c r="AK164" s="80">
        <f>+IF(AJ164="Si",15,0)</f>
        <v>0</v>
      </c>
      <c r="AL164" s="390" t="s">
        <v>240</v>
      </c>
      <c r="AM164" s="390"/>
      <c r="AN164" s="390"/>
      <c r="AO164" s="75" t="s">
        <v>216</v>
      </c>
      <c r="AP164" s="80">
        <f>+IF(AO164="Si",15,0)</f>
        <v>0</v>
      </c>
      <c r="AQ164" s="445"/>
      <c r="AR164" s="445"/>
      <c r="AS164" s="471"/>
      <c r="AT164" s="445"/>
      <c r="AU164" s="462"/>
      <c r="AV164" s="462"/>
      <c r="AW164" s="462"/>
      <c r="AX164" s="462"/>
      <c r="AY164" s="462"/>
      <c r="AZ164" s="465"/>
      <c r="BA164" s="462"/>
      <c r="BB164" s="468"/>
      <c r="BC164" s="262"/>
      <c r="BD164" s="262"/>
      <c r="BE164" s="262"/>
      <c r="BF164" s="262"/>
      <c r="BG164" s="262"/>
      <c r="BH164" s="262"/>
      <c r="BI164" s="262"/>
      <c r="BJ164" s="262"/>
      <c r="BK164" s="262"/>
      <c r="BL164" s="262"/>
      <c r="BM164" s="262"/>
      <c r="BN164" s="262"/>
      <c r="BO164" s="262"/>
      <c r="BP164" s="262"/>
      <c r="BQ164" s="262"/>
      <c r="BR164" s="262"/>
      <c r="BS164" s="262"/>
      <c r="BT164" s="262"/>
      <c r="BU164" s="262"/>
      <c r="BV164" s="262"/>
      <c r="BW164" s="262"/>
      <c r="BX164" s="262"/>
      <c r="BY164" s="262"/>
    </row>
    <row r="165" spans="7:77" s="36" customFormat="1" hidden="1" x14ac:dyDescent="0.25">
      <c r="G165" s="448"/>
      <c r="H165" s="451"/>
      <c r="I165" s="478"/>
      <c r="J165" s="478"/>
      <c r="K165" s="478"/>
      <c r="L165" s="439"/>
      <c r="M165" s="439"/>
      <c r="N165" s="442"/>
      <c r="O165" s="445"/>
      <c r="P165" s="74" t="s">
        <v>241</v>
      </c>
      <c r="Q165" s="75" t="s">
        <v>216</v>
      </c>
      <c r="R165" s="445"/>
      <c r="S165" s="393"/>
      <c r="T165" s="482"/>
      <c r="U165" s="445"/>
      <c r="V165" s="457"/>
      <c r="W165" s="390" t="s">
        <v>242</v>
      </c>
      <c r="X165" s="390"/>
      <c r="Y165" s="390"/>
      <c r="Z165" s="75" t="s">
        <v>216</v>
      </c>
      <c r="AA165" s="80">
        <f>+IF(Z165="Si",5,0)</f>
        <v>0</v>
      </c>
      <c r="AB165" s="390" t="s">
        <v>242</v>
      </c>
      <c r="AC165" s="390"/>
      <c r="AD165" s="390"/>
      <c r="AE165" s="75" t="s">
        <v>216</v>
      </c>
      <c r="AF165" s="80">
        <f>+IF(AE165="Si",5,0)</f>
        <v>0</v>
      </c>
      <c r="AG165" s="390" t="s">
        <v>242</v>
      </c>
      <c r="AH165" s="390"/>
      <c r="AI165" s="390"/>
      <c r="AJ165" s="75" t="s">
        <v>216</v>
      </c>
      <c r="AK165" s="80">
        <f>+IF(AJ165="Si",5,0)</f>
        <v>0</v>
      </c>
      <c r="AL165" s="390" t="s">
        <v>242</v>
      </c>
      <c r="AM165" s="390"/>
      <c r="AN165" s="390"/>
      <c r="AO165" s="75" t="s">
        <v>216</v>
      </c>
      <c r="AP165" s="80">
        <f>+IF(AO165="Si",5,0)</f>
        <v>0</v>
      </c>
      <c r="AQ165" s="445"/>
      <c r="AR165" s="445"/>
      <c r="AS165" s="471"/>
      <c r="AT165" s="445"/>
      <c r="AU165" s="462"/>
      <c r="AV165" s="462"/>
      <c r="AW165" s="462"/>
      <c r="AX165" s="462"/>
      <c r="AY165" s="462"/>
      <c r="AZ165" s="465"/>
      <c r="BA165" s="462"/>
      <c r="BB165" s="468"/>
      <c r="BC165" s="262"/>
      <c r="BD165" s="262"/>
      <c r="BE165" s="262"/>
      <c r="BF165" s="262"/>
      <c r="BG165" s="262"/>
      <c r="BH165" s="262"/>
      <c r="BI165" s="262"/>
      <c r="BJ165" s="262"/>
      <c r="BK165" s="262"/>
      <c r="BL165" s="262"/>
      <c r="BM165" s="262"/>
      <c r="BN165" s="262"/>
      <c r="BO165" s="262"/>
      <c r="BP165" s="262"/>
      <c r="BQ165" s="262"/>
      <c r="BR165" s="262"/>
      <c r="BS165" s="262"/>
      <c r="BT165" s="262"/>
      <c r="BU165" s="262"/>
      <c r="BV165" s="262"/>
      <c r="BW165" s="262"/>
      <c r="BX165" s="262"/>
      <c r="BY165" s="262"/>
    </row>
    <row r="166" spans="7:77" s="36" customFormat="1" hidden="1" x14ac:dyDescent="0.25">
      <c r="G166" s="448"/>
      <c r="H166" s="451"/>
      <c r="I166" s="478"/>
      <c r="J166" s="478"/>
      <c r="K166" s="478"/>
      <c r="L166" s="439"/>
      <c r="M166" s="439"/>
      <c r="N166" s="442"/>
      <c r="O166" s="445"/>
      <c r="P166" s="74" t="s">
        <v>243</v>
      </c>
      <c r="Q166" s="75" t="s">
        <v>216</v>
      </c>
      <c r="R166" s="445"/>
      <c r="S166" s="393" t="s">
        <v>311</v>
      </c>
      <c r="T166" s="482" t="s">
        <v>216</v>
      </c>
      <c r="U166" s="445"/>
      <c r="V166" s="457"/>
      <c r="W166" s="390" t="s">
        <v>244</v>
      </c>
      <c r="X166" s="390"/>
      <c r="Y166" s="390"/>
      <c r="Z166" s="75" t="s">
        <v>216</v>
      </c>
      <c r="AA166" s="80">
        <f>+IF(Z166="Si",15,0)</f>
        <v>0</v>
      </c>
      <c r="AB166" s="390" t="s">
        <v>244</v>
      </c>
      <c r="AC166" s="390"/>
      <c r="AD166" s="390"/>
      <c r="AE166" s="75" t="s">
        <v>216</v>
      </c>
      <c r="AF166" s="80">
        <f>+IF(AE166="Si",15,0)</f>
        <v>0</v>
      </c>
      <c r="AG166" s="390" t="s">
        <v>244</v>
      </c>
      <c r="AH166" s="390"/>
      <c r="AI166" s="390"/>
      <c r="AJ166" s="75" t="s">
        <v>216</v>
      </c>
      <c r="AK166" s="80">
        <f>+IF(AJ166="Si",15,0)</f>
        <v>0</v>
      </c>
      <c r="AL166" s="390" t="s">
        <v>244</v>
      </c>
      <c r="AM166" s="390"/>
      <c r="AN166" s="390"/>
      <c r="AO166" s="75" t="s">
        <v>216</v>
      </c>
      <c r="AP166" s="80">
        <f>+IF(AO166="Si",15,0)</f>
        <v>0</v>
      </c>
      <c r="AQ166" s="445"/>
      <c r="AR166" s="445"/>
      <c r="AS166" s="471"/>
      <c r="AT166" s="445"/>
      <c r="AU166" s="462"/>
      <c r="AV166" s="462"/>
      <c r="AW166" s="462"/>
      <c r="AX166" s="462"/>
      <c r="AY166" s="462"/>
      <c r="AZ166" s="465"/>
      <c r="BA166" s="462"/>
      <c r="BB166" s="468"/>
      <c r="BC166" s="262"/>
      <c r="BD166" s="262"/>
      <c r="BE166" s="262"/>
      <c r="BF166" s="262"/>
      <c r="BG166" s="262"/>
      <c r="BH166" s="262"/>
      <c r="BI166" s="262"/>
      <c r="BJ166" s="262"/>
      <c r="BK166" s="262"/>
      <c r="BL166" s="262"/>
      <c r="BM166" s="262"/>
      <c r="BN166" s="262"/>
      <c r="BO166" s="262"/>
      <c r="BP166" s="262"/>
      <c r="BQ166" s="262"/>
      <c r="BR166" s="262"/>
      <c r="BS166" s="262"/>
      <c r="BT166" s="262"/>
      <c r="BU166" s="262"/>
      <c r="BV166" s="262"/>
      <c r="BW166" s="262"/>
      <c r="BX166" s="262"/>
      <c r="BY166" s="262"/>
    </row>
    <row r="167" spans="7:77" s="36" customFormat="1" hidden="1" x14ac:dyDescent="0.25">
      <c r="G167" s="448"/>
      <c r="H167" s="451"/>
      <c r="I167" s="478"/>
      <c r="J167" s="478"/>
      <c r="K167" s="478"/>
      <c r="L167" s="439"/>
      <c r="M167" s="439"/>
      <c r="N167" s="442"/>
      <c r="O167" s="445"/>
      <c r="P167" s="74" t="s">
        <v>245</v>
      </c>
      <c r="Q167" s="75" t="s">
        <v>216</v>
      </c>
      <c r="R167" s="445"/>
      <c r="S167" s="393"/>
      <c r="T167" s="482"/>
      <c r="U167" s="445"/>
      <c r="V167" s="457"/>
      <c r="W167" s="390" t="s">
        <v>246</v>
      </c>
      <c r="X167" s="390"/>
      <c r="Y167" s="390"/>
      <c r="Z167" s="75" t="s">
        <v>216</v>
      </c>
      <c r="AA167" s="80">
        <f>+IF(Z167="Si",10,0)</f>
        <v>0</v>
      </c>
      <c r="AB167" s="390" t="s">
        <v>246</v>
      </c>
      <c r="AC167" s="390"/>
      <c r="AD167" s="390"/>
      <c r="AE167" s="75" t="s">
        <v>216</v>
      </c>
      <c r="AF167" s="80">
        <f>+IF(AE167="Si",10,0)</f>
        <v>0</v>
      </c>
      <c r="AG167" s="390" t="s">
        <v>246</v>
      </c>
      <c r="AH167" s="390"/>
      <c r="AI167" s="390"/>
      <c r="AJ167" s="75" t="s">
        <v>216</v>
      </c>
      <c r="AK167" s="80">
        <f>+IF(AJ167="Si",10,0)</f>
        <v>0</v>
      </c>
      <c r="AL167" s="390" t="s">
        <v>246</v>
      </c>
      <c r="AM167" s="390"/>
      <c r="AN167" s="390"/>
      <c r="AO167" s="75" t="s">
        <v>216</v>
      </c>
      <c r="AP167" s="80">
        <f>+IF(AO167="Si",10,0)</f>
        <v>0</v>
      </c>
      <c r="AQ167" s="445"/>
      <c r="AR167" s="445"/>
      <c r="AS167" s="471"/>
      <c r="AT167" s="445"/>
      <c r="AU167" s="462"/>
      <c r="AV167" s="462"/>
      <c r="AW167" s="462"/>
      <c r="AX167" s="462"/>
      <c r="AY167" s="462"/>
      <c r="AZ167" s="465"/>
      <c r="BA167" s="462"/>
      <c r="BB167" s="468"/>
      <c r="BC167" s="262"/>
      <c r="BD167" s="262"/>
      <c r="BE167" s="262"/>
      <c r="BF167" s="262"/>
      <c r="BG167" s="262"/>
      <c r="BH167" s="262"/>
      <c r="BI167" s="262"/>
      <c r="BJ167" s="262"/>
      <c r="BK167" s="262"/>
      <c r="BL167" s="262"/>
      <c r="BM167" s="262"/>
      <c r="BN167" s="262"/>
      <c r="BO167" s="262"/>
      <c r="BP167" s="262"/>
      <c r="BQ167" s="262"/>
      <c r="BR167" s="262"/>
      <c r="BS167" s="262"/>
      <c r="BT167" s="262"/>
      <c r="BU167" s="262"/>
      <c r="BV167" s="262"/>
      <c r="BW167" s="262"/>
      <c r="BX167" s="262"/>
      <c r="BY167" s="262"/>
    </row>
    <row r="168" spans="7:77" s="36" customFormat="1" hidden="1" x14ac:dyDescent="0.25">
      <c r="G168" s="448"/>
      <c r="H168" s="451"/>
      <c r="I168" s="478"/>
      <c r="J168" s="478"/>
      <c r="K168" s="478"/>
      <c r="L168" s="439"/>
      <c r="M168" s="439"/>
      <c r="N168" s="442"/>
      <c r="O168" s="445"/>
      <c r="P168" s="74" t="s">
        <v>247</v>
      </c>
      <c r="Q168" s="75" t="s">
        <v>216</v>
      </c>
      <c r="R168" s="445"/>
      <c r="S168" s="483"/>
      <c r="T168" s="483"/>
      <c r="U168" s="445"/>
      <c r="V168" s="457"/>
      <c r="W168" s="390" t="s">
        <v>248</v>
      </c>
      <c r="X168" s="390"/>
      <c r="Y168" s="390"/>
      <c r="Z168" s="75" t="s">
        <v>216</v>
      </c>
      <c r="AA168" s="80">
        <f>+IF(Z168="Si",15,0)</f>
        <v>0</v>
      </c>
      <c r="AB168" s="390" t="s">
        <v>248</v>
      </c>
      <c r="AC168" s="390"/>
      <c r="AD168" s="390"/>
      <c r="AE168" s="75" t="s">
        <v>216</v>
      </c>
      <c r="AF168" s="80">
        <f>+IF(AE168="Si",15,0)</f>
        <v>0</v>
      </c>
      <c r="AG168" s="390" t="s">
        <v>248</v>
      </c>
      <c r="AH168" s="390"/>
      <c r="AI168" s="390"/>
      <c r="AJ168" s="75" t="s">
        <v>216</v>
      </c>
      <c r="AK168" s="80">
        <f>+IF(AJ168="Si",15,0)</f>
        <v>0</v>
      </c>
      <c r="AL168" s="390" t="s">
        <v>248</v>
      </c>
      <c r="AM168" s="390"/>
      <c r="AN168" s="390"/>
      <c r="AO168" s="75" t="s">
        <v>216</v>
      </c>
      <c r="AP168" s="80">
        <f>+IF(AO168="Si",15,0)</f>
        <v>0</v>
      </c>
      <c r="AQ168" s="445"/>
      <c r="AR168" s="445"/>
      <c r="AS168" s="471"/>
      <c r="AT168" s="445"/>
      <c r="AU168" s="462"/>
      <c r="AV168" s="462"/>
      <c r="AW168" s="462"/>
      <c r="AX168" s="462"/>
      <c r="AY168" s="462"/>
      <c r="AZ168" s="465"/>
      <c r="BA168" s="462"/>
      <c r="BB168" s="468"/>
      <c r="BC168" s="262"/>
      <c r="BD168" s="262"/>
      <c r="BE168" s="262"/>
      <c r="BF168" s="262"/>
      <c r="BG168" s="262"/>
      <c r="BH168" s="262"/>
      <c r="BI168" s="262"/>
      <c r="BJ168" s="262"/>
      <c r="BK168" s="262"/>
      <c r="BL168" s="262"/>
      <c r="BM168" s="262"/>
      <c r="BN168" s="262"/>
      <c r="BO168" s="262"/>
      <c r="BP168" s="262"/>
      <c r="BQ168" s="262"/>
      <c r="BR168" s="262"/>
      <c r="BS168" s="262"/>
      <c r="BT168" s="262"/>
      <c r="BU168" s="262"/>
      <c r="BV168" s="262"/>
      <c r="BW168" s="262"/>
      <c r="BX168" s="262"/>
      <c r="BY168" s="262"/>
    </row>
    <row r="169" spans="7:77" s="36" customFormat="1" hidden="1" x14ac:dyDescent="0.25">
      <c r="G169" s="448"/>
      <c r="H169" s="451"/>
      <c r="I169" s="478"/>
      <c r="J169" s="478"/>
      <c r="K169" s="478"/>
      <c r="L169" s="439"/>
      <c r="M169" s="439"/>
      <c r="N169" s="442"/>
      <c r="O169" s="445"/>
      <c r="P169" s="74" t="s">
        <v>249</v>
      </c>
      <c r="Q169" s="75" t="s">
        <v>216</v>
      </c>
      <c r="R169" s="445"/>
      <c r="S169" s="483"/>
      <c r="T169" s="483"/>
      <c r="U169" s="445"/>
      <c r="V169" s="457"/>
      <c r="W169" s="390" t="s">
        <v>250</v>
      </c>
      <c r="X169" s="390"/>
      <c r="Y169" s="390"/>
      <c r="Z169" s="75" t="s">
        <v>216</v>
      </c>
      <c r="AA169" s="80">
        <f>+IF(Z169="Si",10,0)</f>
        <v>0</v>
      </c>
      <c r="AB169" s="390" t="s">
        <v>250</v>
      </c>
      <c r="AC169" s="390"/>
      <c r="AD169" s="390"/>
      <c r="AE169" s="75" t="s">
        <v>216</v>
      </c>
      <c r="AF169" s="80">
        <f>+IF(AE169="Si",10,0)</f>
        <v>0</v>
      </c>
      <c r="AG169" s="390" t="s">
        <v>250</v>
      </c>
      <c r="AH169" s="390"/>
      <c r="AI169" s="390"/>
      <c r="AJ169" s="75" t="s">
        <v>216</v>
      </c>
      <c r="AK169" s="80">
        <f>+IF(AJ169="Si",10,0)</f>
        <v>0</v>
      </c>
      <c r="AL169" s="390" t="s">
        <v>250</v>
      </c>
      <c r="AM169" s="390"/>
      <c r="AN169" s="390"/>
      <c r="AO169" s="75" t="s">
        <v>216</v>
      </c>
      <c r="AP169" s="80">
        <f>+IF(AO169="Si",10,0)</f>
        <v>0</v>
      </c>
      <c r="AQ169" s="445"/>
      <c r="AR169" s="445"/>
      <c r="AS169" s="471"/>
      <c r="AT169" s="445"/>
      <c r="AU169" s="462"/>
      <c r="AV169" s="462"/>
      <c r="AW169" s="462"/>
      <c r="AX169" s="462"/>
      <c r="AY169" s="462"/>
      <c r="AZ169" s="465"/>
      <c r="BA169" s="462"/>
      <c r="BB169" s="468"/>
      <c r="BC169" s="262"/>
      <c r="BD169" s="262"/>
      <c r="BE169" s="262"/>
      <c r="BF169" s="262"/>
      <c r="BG169" s="262"/>
      <c r="BH169" s="262"/>
      <c r="BI169" s="262"/>
      <c r="BJ169" s="262"/>
      <c r="BK169" s="262"/>
      <c r="BL169" s="262"/>
      <c r="BM169" s="262"/>
      <c r="BN169" s="262"/>
      <c r="BO169" s="262"/>
      <c r="BP169" s="262"/>
      <c r="BQ169" s="262"/>
      <c r="BR169" s="262"/>
      <c r="BS169" s="262"/>
      <c r="BT169" s="262"/>
      <c r="BU169" s="262"/>
      <c r="BV169" s="262"/>
      <c r="BW169" s="262"/>
      <c r="BX169" s="262"/>
      <c r="BY169" s="262"/>
    </row>
    <row r="170" spans="7:77" s="36" customFormat="1" ht="15.75" hidden="1" thickBot="1" x14ac:dyDescent="0.3">
      <c r="G170" s="449"/>
      <c r="H170" s="452"/>
      <c r="I170" s="479"/>
      <c r="J170" s="479"/>
      <c r="K170" s="479"/>
      <c r="L170" s="440"/>
      <c r="M170" s="440"/>
      <c r="N170" s="443"/>
      <c r="O170" s="446"/>
      <c r="P170" s="81" t="s">
        <v>251</v>
      </c>
      <c r="Q170" s="82" t="s">
        <v>216</v>
      </c>
      <c r="R170" s="446"/>
      <c r="S170" s="484"/>
      <c r="T170" s="484"/>
      <c r="U170" s="446"/>
      <c r="V170" s="458"/>
      <c r="W170" s="429" t="s">
        <v>252</v>
      </c>
      <c r="X170" s="429"/>
      <c r="Y170" s="429"/>
      <c r="Z170" s="82" t="s">
        <v>216</v>
      </c>
      <c r="AA170" s="83">
        <f>+IF(Z170="Si",30,0)</f>
        <v>0</v>
      </c>
      <c r="AB170" s="429" t="s">
        <v>252</v>
      </c>
      <c r="AC170" s="429"/>
      <c r="AD170" s="429"/>
      <c r="AE170" s="82" t="s">
        <v>216</v>
      </c>
      <c r="AF170" s="83">
        <f>+IF(AE170="Si",30,0)</f>
        <v>0</v>
      </c>
      <c r="AG170" s="429" t="s">
        <v>252</v>
      </c>
      <c r="AH170" s="429"/>
      <c r="AI170" s="429"/>
      <c r="AJ170" s="82" t="s">
        <v>216</v>
      </c>
      <c r="AK170" s="83">
        <f>+IF(AJ170="Si",30,0)</f>
        <v>0</v>
      </c>
      <c r="AL170" s="429" t="s">
        <v>252</v>
      </c>
      <c r="AM170" s="429"/>
      <c r="AN170" s="429"/>
      <c r="AO170" s="82" t="s">
        <v>216</v>
      </c>
      <c r="AP170" s="83">
        <f>+IF(AO170="Si",30,0)</f>
        <v>0</v>
      </c>
      <c r="AQ170" s="446"/>
      <c r="AR170" s="446"/>
      <c r="AS170" s="472"/>
      <c r="AT170" s="474"/>
      <c r="AU170" s="463"/>
      <c r="AV170" s="463"/>
      <c r="AW170" s="463"/>
      <c r="AX170" s="463"/>
      <c r="AY170" s="463"/>
      <c r="AZ170" s="466"/>
      <c r="BA170" s="463"/>
      <c r="BB170" s="469"/>
      <c r="BC170" s="262"/>
      <c r="BD170" s="262"/>
      <c r="BE170" s="262"/>
      <c r="BF170" s="262"/>
      <c r="BG170" s="262"/>
      <c r="BH170" s="262"/>
      <c r="BI170" s="262"/>
      <c r="BJ170" s="262"/>
      <c r="BK170" s="262"/>
      <c r="BL170" s="262"/>
      <c r="BM170" s="262"/>
      <c r="BN170" s="262"/>
      <c r="BO170" s="262"/>
      <c r="BP170" s="262"/>
      <c r="BQ170" s="262"/>
      <c r="BR170" s="262"/>
      <c r="BS170" s="262"/>
      <c r="BT170" s="262"/>
      <c r="BU170" s="262"/>
      <c r="BV170" s="262"/>
      <c r="BW170" s="262"/>
      <c r="BX170" s="262"/>
      <c r="BY170" s="262"/>
    </row>
    <row r="171" spans="7:77" s="36" customFormat="1" ht="0.75" hidden="1" customHeight="1" x14ac:dyDescent="0.25">
      <c r="G171" s="430" t="str">
        <f>+'Identificación de Riesgos'!$B$6</f>
        <v>Gestión de Proyectos</v>
      </c>
      <c r="H171" s="433" t="str">
        <f>+'Identificación de Riesgos'!$C$6</f>
        <v>Apoyar a las entidades territoriales y promotores en la gestión, seguimiento o supervisión a los proyectos de desarrollo urbano y territorial; agua potable y saneamiento básico y vivienda apoyados por la entidad, para contribuir al desarrollo de ciudades compactas y ambientalmente sostenibles</v>
      </c>
      <c r="I171" s="436" t="str">
        <f>+'Identificación de Riesgos'!G15</f>
        <v>Factor de Riesgo 10</v>
      </c>
      <c r="J171" s="436" t="str">
        <f>+'Identificación de Riesgos'!H15</f>
        <v>Causas FR10</v>
      </c>
      <c r="K171" s="436" t="str">
        <f>+'Identificación de Riesgos'!J15</f>
        <v>Efectos  FR10</v>
      </c>
      <c r="L171" s="406" t="s">
        <v>216</v>
      </c>
      <c r="M171" s="406" t="s">
        <v>216</v>
      </c>
      <c r="N171" s="409" t="s">
        <v>216</v>
      </c>
      <c r="O171" s="399" t="str">
        <f>N663</f>
        <v>No Aplica</v>
      </c>
      <c r="P171" s="57" t="s">
        <v>217</v>
      </c>
      <c r="Q171" s="58" t="s">
        <v>216</v>
      </c>
      <c r="R171" s="399" t="str">
        <f>+N674</f>
        <v>No Aplica</v>
      </c>
      <c r="S171" s="168" t="s">
        <v>308</v>
      </c>
      <c r="T171" s="59" t="s">
        <v>216</v>
      </c>
      <c r="U171" s="399" t="str">
        <f>+N687</f>
        <v>No Aplica</v>
      </c>
      <c r="V171" s="402" t="str">
        <f>+N698</f>
        <v>No Aplica</v>
      </c>
      <c r="W171" s="389" t="s">
        <v>218</v>
      </c>
      <c r="X171" s="389"/>
      <c r="Y171" s="389" t="s">
        <v>219</v>
      </c>
      <c r="Z171" s="389"/>
      <c r="AA171" s="60"/>
      <c r="AB171" s="389" t="s">
        <v>218</v>
      </c>
      <c r="AC171" s="389"/>
      <c r="AD171" s="389" t="s">
        <v>219</v>
      </c>
      <c r="AE171" s="389"/>
      <c r="AF171" s="60"/>
      <c r="AG171" s="389" t="s">
        <v>218</v>
      </c>
      <c r="AH171" s="389"/>
      <c r="AI171" s="389" t="s">
        <v>219</v>
      </c>
      <c r="AJ171" s="389"/>
      <c r="AK171" s="60"/>
      <c r="AL171" s="389" t="s">
        <v>218</v>
      </c>
      <c r="AM171" s="389"/>
      <c r="AN171" s="389" t="s">
        <v>219</v>
      </c>
      <c r="AO171" s="389"/>
      <c r="AP171" s="60"/>
      <c r="AQ171" s="399" t="str">
        <f>+N665</f>
        <v>No Aplica</v>
      </c>
      <c r="AR171" s="399" t="str">
        <f>+N700</f>
        <v>No Aplica</v>
      </c>
      <c r="AS171" s="422" t="str">
        <f>+N701</f>
        <v>No Aplica</v>
      </c>
      <c r="AT171" s="425" t="str">
        <f>+N702</f>
        <v>No Aplica</v>
      </c>
      <c r="AU171" s="427" t="str">
        <f>IF(AT171="No Aplica","No Aplica",IF(AT171="Asumir","No requiere Acciones Adicionales","Debe definir Acciones Complementarias"))</f>
        <v>No Aplica</v>
      </c>
      <c r="AV171" s="413"/>
      <c r="AW171" s="413"/>
      <c r="AX171" s="413"/>
      <c r="AY171" s="413"/>
      <c r="AZ171" s="416" t="str">
        <f>+N703</f>
        <v>No Aplica</v>
      </c>
      <c r="BA171" s="413"/>
      <c r="BB171" s="419" t="str">
        <f>+N704</f>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BC171" s="262"/>
      <c r="BD171" s="262"/>
      <c r="BE171" s="262"/>
      <c r="BF171" s="262"/>
      <c r="BG171" s="262"/>
      <c r="BH171" s="262"/>
      <c r="BI171" s="262"/>
      <c r="BJ171" s="262"/>
      <c r="BK171" s="262"/>
      <c r="BL171" s="262"/>
      <c r="BM171" s="262"/>
      <c r="BN171" s="262"/>
      <c r="BO171" s="262"/>
      <c r="BP171" s="262"/>
      <c r="BQ171" s="262"/>
      <c r="BR171" s="262"/>
      <c r="BS171" s="262"/>
      <c r="BT171" s="262"/>
      <c r="BU171" s="262"/>
      <c r="BV171" s="262"/>
      <c r="BW171" s="262"/>
      <c r="BX171" s="262"/>
      <c r="BY171" s="262"/>
    </row>
    <row r="172" spans="7:77" s="36" customFormat="1" ht="28.5" hidden="1" x14ac:dyDescent="0.25">
      <c r="G172" s="431"/>
      <c r="H172" s="434"/>
      <c r="I172" s="437"/>
      <c r="J172" s="437"/>
      <c r="K172" s="437"/>
      <c r="L172" s="407"/>
      <c r="M172" s="407"/>
      <c r="N172" s="410"/>
      <c r="O172" s="400"/>
      <c r="P172" s="61" t="s">
        <v>220</v>
      </c>
      <c r="Q172" s="62" t="s">
        <v>216</v>
      </c>
      <c r="R172" s="400"/>
      <c r="S172" s="246" t="s">
        <v>309</v>
      </c>
      <c r="T172" s="63" t="s">
        <v>216</v>
      </c>
      <c r="U172" s="400"/>
      <c r="V172" s="403"/>
      <c r="W172" s="396"/>
      <c r="X172" s="396"/>
      <c r="Y172" s="396"/>
      <c r="Z172" s="396"/>
      <c r="AA172" s="64"/>
      <c r="AB172" s="396"/>
      <c r="AC172" s="396"/>
      <c r="AD172" s="396"/>
      <c r="AE172" s="396"/>
      <c r="AF172" s="64"/>
      <c r="AG172" s="396"/>
      <c r="AH172" s="396"/>
      <c r="AI172" s="396"/>
      <c r="AJ172" s="396"/>
      <c r="AK172" s="64"/>
      <c r="AL172" s="396"/>
      <c r="AM172" s="396"/>
      <c r="AN172" s="396"/>
      <c r="AO172" s="396"/>
      <c r="AP172" s="64"/>
      <c r="AQ172" s="400"/>
      <c r="AR172" s="400"/>
      <c r="AS172" s="423"/>
      <c r="AT172" s="400"/>
      <c r="AU172" s="428"/>
      <c r="AV172" s="414"/>
      <c r="AW172" s="414"/>
      <c r="AX172" s="414"/>
      <c r="AY172" s="414"/>
      <c r="AZ172" s="417"/>
      <c r="BA172" s="414"/>
      <c r="BB172" s="420"/>
      <c r="BC172" s="262"/>
      <c r="BD172" s="262"/>
      <c r="BE172" s="262"/>
      <c r="BF172" s="262"/>
      <c r="BG172" s="262"/>
      <c r="BH172" s="262"/>
      <c r="BI172" s="262"/>
      <c r="BJ172" s="262"/>
      <c r="BK172" s="262"/>
      <c r="BL172" s="262"/>
      <c r="BM172" s="262"/>
      <c r="BN172" s="262"/>
      <c r="BO172" s="262"/>
      <c r="BP172" s="262"/>
      <c r="BQ172" s="262"/>
      <c r="BR172" s="262"/>
      <c r="BS172" s="262"/>
      <c r="BT172" s="262"/>
      <c r="BU172" s="262"/>
      <c r="BV172" s="262"/>
      <c r="BW172" s="262"/>
      <c r="BX172" s="262"/>
      <c r="BY172" s="262"/>
    </row>
    <row r="173" spans="7:77" s="36" customFormat="1" ht="15" hidden="1" customHeight="1" x14ac:dyDescent="0.25">
      <c r="G173" s="431"/>
      <c r="H173" s="434"/>
      <c r="I173" s="437"/>
      <c r="J173" s="437"/>
      <c r="K173" s="437"/>
      <c r="L173" s="407"/>
      <c r="M173" s="407"/>
      <c r="N173" s="410"/>
      <c r="O173" s="400"/>
      <c r="P173" s="61" t="s">
        <v>221</v>
      </c>
      <c r="Q173" s="62" t="s">
        <v>216</v>
      </c>
      <c r="R173" s="400"/>
      <c r="S173" s="393" t="s">
        <v>310</v>
      </c>
      <c r="T173" s="870" t="s">
        <v>216</v>
      </c>
      <c r="U173" s="400"/>
      <c r="V173" s="403"/>
      <c r="W173" s="396"/>
      <c r="X173" s="396"/>
      <c r="Y173" s="396"/>
      <c r="Z173" s="396"/>
      <c r="AA173" s="64"/>
      <c r="AB173" s="396"/>
      <c r="AC173" s="396"/>
      <c r="AD173" s="396"/>
      <c r="AE173" s="396"/>
      <c r="AF173" s="64"/>
      <c r="AG173" s="396"/>
      <c r="AH173" s="396"/>
      <c r="AI173" s="396"/>
      <c r="AJ173" s="396"/>
      <c r="AK173" s="64"/>
      <c r="AL173" s="396"/>
      <c r="AM173" s="396"/>
      <c r="AN173" s="396"/>
      <c r="AO173" s="396"/>
      <c r="AP173" s="64"/>
      <c r="AQ173" s="400"/>
      <c r="AR173" s="400"/>
      <c r="AS173" s="423"/>
      <c r="AT173" s="400"/>
      <c r="AU173" s="414"/>
      <c r="AV173" s="414"/>
      <c r="AW173" s="414"/>
      <c r="AX173" s="414"/>
      <c r="AY173" s="414"/>
      <c r="AZ173" s="417"/>
      <c r="BA173" s="414"/>
      <c r="BB173" s="420"/>
      <c r="BC173" s="262"/>
      <c r="BD173" s="262"/>
      <c r="BE173" s="262"/>
      <c r="BF173" s="262"/>
      <c r="BG173" s="262"/>
      <c r="BH173" s="262"/>
      <c r="BI173" s="262"/>
      <c r="BJ173" s="262"/>
      <c r="BK173" s="262"/>
      <c r="BL173" s="262"/>
      <c r="BM173" s="262"/>
      <c r="BN173" s="262"/>
      <c r="BO173" s="262"/>
      <c r="BP173" s="262"/>
      <c r="BQ173" s="262"/>
      <c r="BR173" s="262"/>
      <c r="BS173" s="262"/>
      <c r="BT173" s="262"/>
      <c r="BU173" s="262"/>
      <c r="BV173" s="262"/>
      <c r="BW173" s="262"/>
      <c r="BX173" s="262"/>
      <c r="BY173" s="262"/>
    </row>
    <row r="174" spans="7:77" s="36" customFormat="1" ht="28.5" hidden="1" x14ac:dyDescent="0.25">
      <c r="G174" s="431"/>
      <c r="H174" s="434"/>
      <c r="I174" s="34" t="s">
        <v>261</v>
      </c>
      <c r="J174" s="397" t="s">
        <v>223</v>
      </c>
      <c r="K174" s="397" t="s">
        <v>224</v>
      </c>
      <c r="L174" s="407"/>
      <c r="M174" s="407"/>
      <c r="N174" s="410"/>
      <c r="O174" s="400"/>
      <c r="P174" s="61" t="s">
        <v>225</v>
      </c>
      <c r="Q174" s="62" t="s">
        <v>216</v>
      </c>
      <c r="R174" s="400"/>
      <c r="S174" s="393"/>
      <c r="T174" s="870"/>
      <c r="U174" s="400"/>
      <c r="V174" s="403"/>
      <c r="W174" s="396"/>
      <c r="X174" s="396"/>
      <c r="Y174" s="396"/>
      <c r="Z174" s="396"/>
      <c r="AA174" s="64"/>
      <c r="AB174" s="396"/>
      <c r="AC174" s="396"/>
      <c r="AD174" s="396"/>
      <c r="AE174" s="396"/>
      <c r="AF174" s="64"/>
      <c r="AG174" s="396"/>
      <c r="AH174" s="396"/>
      <c r="AI174" s="396"/>
      <c r="AJ174" s="396"/>
      <c r="AK174" s="64"/>
      <c r="AL174" s="396"/>
      <c r="AM174" s="396"/>
      <c r="AN174" s="396"/>
      <c r="AO174" s="396"/>
      <c r="AP174" s="64"/>
      <c r="AQ174" s="400"/>
      <c r="AR174" s="400"/>
      <c r="AS174" s="423"/>
      <c r="AT174" s="400"/>
      <c r="AU174" s="414"/>
      <c r="AV174" s="414"/>
      <c r="AW174" s="414"/>
      <c r="AX174" s="414"/>
      <c r="AY174" s="414"/>
      <c r="AZ174" s="417"/>
      <c r="BA174" s="414"/>
      <c r="BB174" s="420"/>
      <c r="BC174" s="262"/>
      <c r="BD174" s="262"/>
      <c r="BE174" s="262"/>
      <c r="BF174" s="262"/>
      <c r="BG174" s="262"/>
      <c r="BH174" s="262"/>
      <c r="BI174" s="262"/>
      <c r="BJ174" s="262"/>
      <c r="BK174" s="262"/>
      <c r="BL174" s="262"/>
      <c r="BM174" s="262"/>
      <c r="BN174" s="262"/>
      <c r="BO174" s="262"/>
      <c r="BP174" s="262"/>
      <c r="BQ174" s="262"/>
      <c r="BR174" s="262"/>
      <c r="BS174" s="262"/>
      <c r="BT174" s="262"/>
      <c r="BU174" s="262"/>
      <c r="BV174" s="262"/>
      <c r="BW174" s="262"/>
      <c r="BX174" s="262"/>
      <c r="BY174" s="262"/>
    </row>
    <row r="175" spans="7:77" s="36" customFormat="1" ht="28.5" hidden="1" customHeight="1" x14ac:dyDescent="0.25">
      <c r="G175" s="431"/>
      <c r="H175" s="434"/>
      <c r="I175" s="397" t="s">
        <v>226</v>
      </c>
      <c r="J175" s="397"/>
      <c r="K175" s="397"/>
      <c r="L175" s="407"/>
      <c r="M175" s="407"/>
      <c r="N175" s="410"/>
      <c r="O175" s="400"/>
      <c r="P175" s="61" t="s">
        <v>227</v>
      </c>
      <c r="Q175" s="62" t="s">
        <v>216</v>
      </c>
      <c r="R175" s="400"/>
      <c r="S175" s="393" t="s">
        <v>314</v>
      </c>
      <c r="T175" s="870" t="s">
        <v>216</v>
      </c>
      <c r="U175" s="400"/>
      <c r="V175" s="403"/>
      <c r="W175" s="396"/>
      <c r="X175" s="396"/>
      <c r="Y175" s="396"/>
      <c r="Z175" s="396"/>
      <c r="AA175" s="64"/>
      <c r="AB175" s="396"/>
      <c r="AC175" s="396"/>
      <c r="AD175" s="396"/>
      <c r="AE175" s="396"/>
      <c r="AF175" s="64"/>
      <c r="AG175" s="396"/>
      <c r="AH175" s="396"/>
      <c r="AI175" s="396"/>
      <c r="AJ175" s="396"/>
      <c r="AK175" s="64"/>
      <c r="AL175" s="396"/>
      <c r="AM175" s="396"/>
      <c r="AN175" s="396"/>
      <c r="AO175" s="396"/>
      <c r="AP175" s="64"/>
      <c r="AQ175" s="400"/>
      <c r="AR175" s="400"/>
      <c r="AS175" s="423"/>
      <c r="AT175" s="400"/>
      <c r="AU175" s="414"/>
      <c r="AV175" s="414"/>
      <c r="AW175" s="414"/>
      <c r="AX175" s="414"/>
      <c r="AY175" s="414"/>
      <c r="AZ175" s="417"/>
      <c r="BA175" s="414"/>
      <c r="BB175" s="420"/>
      <c r="BC175" s="262"/>
      <c r="BD175" s="262"/>
      <c r="BE175" s="262"/>
      <c r="BF175" s="262"/>
      <c r="BG175" s="262"/>
      <c r="BH175" s="262"/>
      <c r="BI175" s="262"/>
      <c r="BJ175" s="262"/>
      <c r="BK175" s="262"/>
      <c r="BL175" s="262"/>
      <c r="BM175" s="262"/>
      <c r="BN175" s="262"/>
      <c r="BO175" s="262"/>
      <c r="BP175" s="262"/>
      <c r="BQ175" s="262"/>
      <c r="BR175" s="262"/>
      <c r="BS175" s="262"/>
      <c r="BT175" s="262"/>
      <c r="BU175" s="262"/>
      <c r="BV175" s="262"/>
      <c r="BW175" s="262"/>
      <c r="BX175" s="262"/>
      <c r="BY175" s="262"/>
    </row>
    <row r="176" spans="7:77" s="36" customFormat="1" hidden="1" x14ac:dyDescent="0.25">
      <c r="G176" s="431"/>
      <c r="H176" s="434"/>
      <c r="I176" s="397"/>
      <c r="J176" s="397"/>
      <c r="K176" s="397"/>
      <c r="L176" s="407"/>
      <c r="M176" s="407"/>
      <c r="N176" s="410"/>
      <c r="O176" s="400"/>
      <c r="P176" s="61" t="s">
        <v>228</v>
      </c>
      <c r="Q176" s="62" t="s">
        <v>216</v>
      </c>
      <c r="R176" s="400"/>
      <c r="S176" s="393"/>
      <c r="T176" s="870"/>
      <c r="U176" s="400"/>
      <c r="V176" s="403"/>
      <c r="W176" s="396"/>
      <c r="X176" s="396"/>
      <c r="Y176" s="396"/>
      <c r="Z176" s="396"/>
      <c r="AA176" s="64"/>
      <c r="AB176" s="396"/>
      <c r="AC176" s="396"/>
      <c r="AD176" s="396"/>
      <c r="AE176" s="396"/>
      <c r="AF176" s="64"/>
      <c r="AG176" s="396"/>
      <c r="AH176" s="396"/>
      <c r="AI176" s="396"/>
      <c r="AJ176" s="396"/>
      <c r="AK176" s="64"/>
      <c r="AL176" s="396"/>
      <c r="AM176" s="396"/>
      <c r="AN176" s="396"/>
      <c r="AO176" s="396"/>
      <c r="AP176" s="64"/>
      <c r="AQ176" s="400"/>
      <c r="AR176" s="400"/>
      <c r="AS176" s="423"/>
      <c r="AT176" s="400"/>
      <c r="AU176" s="414"/>
      <c r="AV176" s="414"/>
      <c r="AW176" s="414"/>
      <c r="AX176" s="414"/>
      <c r="AY176" s="414"/>
      <c r="AZ176" s="417"/>
      <c r="BA176" s="414"/>
      <c r="BB176" s="420"/>
      <c r="BC176" s="262"/>
      <c r="BD176" s="262"/>
      <c r="BE176" s="262"/>
      <c r="BF176" s="262"/>
      <c r="BG176" s="262"/>
      <c r="BH176" s="262"/>
      <c r="BI176" s="262"/>
      <c r="BJ176" s="262"/>
      <c r="BK176" s="262"/>
      <c r="BL176" s="262"/>
      <c r="BM176" s="262"/>
      <c r="BN176" s="262"/>
      <c r="BO176" s="262"/>
      <c r="BP176" s="262"/>
      <c r="BQ176" s="262"/>
      <c r="BR176" s="262"/>
      <c r="BS176" s="262"/>
      <c r="BT176" s="262"/>
      <c r="BU176" s="262"/>
      <c r="BV176" s="262"/>
      <c r="BW176" s="262"/>
      <c r="BX176" s="262"/>
      <c r="BY176" s="262"/>
    </row>
    <row r="177" spans="7:77" s="36" customFormat="1" hidden="1" x14ac:dyDescent="0.25">
      <c r="G177" s="431"/>
      <c r="H177" s="434"/>
      <c r="I177" s="397"/>
      <c r="J177" s="397"/>
      <c r="K177" s="397"/>
      <c r="L177" s="407"/>
      <c r="M177" s="407"/>
      <c r="N177" s="410"/>
      <c r="O177" s="400"/>
      <c r="P177" s="61" t="s">
        <v>229</v>
      </c>
      <c r="Q177" s="62" t="s">
        <v>216</v>
      </c>
      <c r="R177" s="400"/>
      <c r="S177" s="393"/>
      <c r="T177" s="870"/>
      <c r="U177" s="400"/>
      <c r="V177" s="403"/>
      <c r="W177" s="405" t="s">
        <v>230</v>
      </c>
      <c r="X177" s="405"/>
      <c r="Y177" s="405" t="s">
        <v>231</v>
      </c>
      <c r="Z177" s="405"/>
      <c r="AA177" s="64"/>
      <c r="AB177" s="405" t="s">
        <v>230</v>
      </c>
      <c r="AC177" s="405"/>
      <c r="AD177" s="405" t="s">
        <v>231</v>
      </c>
      <c r="AE177" s="405"/>
      <c r="AF177" s="64"/>
      <c r="AG177" s="405" t="s">
        <v>230</v>
      </c>
      <c r="AH177" s="405"/>
      <c r="AI177" s="405" t="s">
        <v>231</v>
      </c>
      <c r="AJ177" s="405"/>
      <c r="AK177" s="64"/>
      <c r="AL177" s="405" t="s">
        <v>230</v>
      </c>
      <c r="AM177" s="405"/>
      <c r="AN177" s="405" t="s">
        <v>231</v>
      </c>
      <c r="AO177" s="405"/>
      <c r="AP177" s="64"/>
      <c r="AQ177" s="400"/>
      <c r="AR177" s="400"/>
      <c r="AS177" s="423"/>
      <c r="AT177" s="400"/>
      <c r="AU177" s="414"/>
      <c r="AV177" s="414"/>
      <c r="AW177" s="414"/>
      <c r="AX177" s="414"/>
      <c r="AY177" s="414"/>
      <c r="AZ177" s="417"/>
      <c r="BA177" s="414"/>
      <c r="BB177" s="420"/>
      <c r="BC177" s="262"/>
      <c r="BD177" s="262"/>
      <c r="BE177" s="262"/>
      <c r="BF177" s="262"/>
      <c r="BG177" s="262"/>
      <c r="BH177" s="262"/>
      <c r="BI177" s="262"/>
      <c r="BJ177" s="262"/>
      <c r="BK177" s="262"/>
      <c r="BL177" s="262"/>
      <c r="BM177" s="262"/>
      <c r="BN177" s="262"/>
      <c r="BO177" s="262"/>
      <c r="BP177" s="262"/>
      <c r="BQ177" s="262"/>
      <c r="BR177" s="262"/>
      <c r="BS177" s="262"/>
      <c r="BT177" s="262"/>
      <c r="BU177" s="262"/>
      <c r="BV177" s="262"/>
      <c r="BW177" s="262"/>
      <c r="BX177" s="262"/>
      <c r="BY177" s="262"/>
    </row>
    <row r="178" spans="7:77" s="36" customFormat="1" ht="28.5" hidden="1" x14ac:dyDescent="0.25">
      <c r="G178" s="431"/>
      <c r="H178" s="434"/>
      <c r="I178" s="397"/>
      <c r="J178" s="397"/>
      <c r="K178" s="397"/>
      <c r="L178" s="407"/>
      <c r="M178" s="407"/>
      <c r="N178" s="410"/>
      <c r="O178" s="400"/>
      <c r="P178" s="61" t="s">
        <v>232</v>
      </c>
      <c r="Q178" s="62" t="s">
        <v>216</v>
      </c>
      <c r="R178" s="400"/>
      <c r="S178" s="393" t="s">
        <v>307</v>
      </c>
      <c r="T178" s="817" t="s">
        <v>216</v>
      </c>
      <c r="U178" s="400"/>
      <c r="V178" s="403"/>
      <c r="W178" s="396"/>
      <c r="X178" s="396"/>
      <c r="Y178" s="396"/>
      <c r="Z178" s="396"/>
      <c r="AA178" s="64"/>
      <c r="AB178" s="396"/>
      <c r="AC178" s="396"/>
      <c r="AD178" s="396"/>
      <c r="AE178" s="396"/>
      <c r="AF178" s="64"/>
      <c r="AG178" s="396"/>
      <c r="AH178" s="396"/>
      <c r="AI178" s="396"/>
      <c r="AJ178" s="396"/>
      <c r="AK178" s="64"/>
      <c r="AL178" s="396"/>
      <c r="AM178" s="396"/>
      <c r="AN178" s="396"/>
      <c r="AO178" s="396"/>
      <c r="AP178" s="64"/>
      <c r="AQ178" s="400"/>
      <c r="AR178" s="400"/>
      <c r="AS178" s="423"/>
      <c r="AT178" s="400"/>
      <c r="AU178" s="414"/>
      <c r="AV178" s="414"/>
      <c r="AW178" s="414"/>
      <c r="AX178" s="414"/>
      <c r="AY178" s="414"/>
      <c r="AZ178" s="417"/>
      <c r="BA178" s="414"/>
      <c r="BB178" s="420"/>
      <c r="BC178" s="262"/>
      <c r="BD178" s="262"/>
      <c r="BE178" s="262"/>
      <c r="BF178" s="262"/>
      <c r="BG178" s="262"/>
      <c r="BH178" s="262"/>
      <c r="BI178" s="262"/>
      <c r="BJ178" s="262"/>
      <c r="BK178" s="262"/>
      <c r="BL178" s="262"/>
      <c r="BM178" s="262"/>
      <c r="BN178" s="262"/>
      <c r="BO178" s="262"/>
      <c r="BP178" s="262"/>
      <c r="BQ178" s="262"/>
      <c r="BR178" s="262"/>
      <c r="BS178" s="262"/>
      <c r="BT178" s="262"/>
      <c r="BU178" s="262"/>
      <c r="BV178" s="262"/>
      <c r="BW178" s="262"/>
      <c r="BX178" s="262"/>
      <c r="BY178" s="262"/>
    </row>
    <row r="179" spans="7:77" s="36" customFormat="1" hidden="1" x14ac:dyDescent="0.25">
      <c r="G179" s="431"/>
      <c r="H179" s="434"/>
      <c r="I179" s="397"/>
      <c r="J179" s="397"/>
      <c r="K179" s="397"/>
      <c r="L179" s="407"/>
      <c r="M179" s="407"/>
      <c r="N179" s="410"/>
      <c r="O179" s="400"/>
      <c r="P179" s="61" t="s">
        <v>233</v>
      </c>
      <c r="Q179" s="62" t="s">
        <v>216</v>
      </c>
      <c r="R179" s="400"/>
      <c r="S179" s="393"/>
      <c r="T179" s="817"/>
      <c r="U179" s="400"/>
      <c r="V179" s="403"/>
      <c r="W179" s="388" t="s">
        <v>234</v>
      </c>
      <c r="X179" s="388"/>
      <c r="Y179" s="388" t="s">
        <v>235</v>
      </c>
      <c r="Z179" s="388"/>
      <c r="AA179" s="64"/>
      <c r="AB179" s="388" t="s">
        <v>234</v>
      </c>
      <c r="AC179" s="388"/>
      <c r="AD179" s="388" t="s">
        <v>235</v>
      </c>
      <c r="AE179" s="388"/>
      <c r="AF179" s="64"/>
      <c r="AG179" s="388" t="s">
        <v>234</v>
      </c>
      <c r="AH179" s="388"/>
      <c r="AI179" s="388" t="s">
        <v>235</v>
      </c>
      <c r="AJ179" s="388"/>
      <c r="AK179" s="64"/>
      <c r="AL179" s="388" t="s">
        <v>234</v>
      </c>
      <c r="AM179" s="388"/>
      <c r="AN179" s="388" t="s">
        <v>235</v>
      </c>
      <c r="AO179" s="388"/>
      <c r="AP179" s="64"/>
      <c r="AQ179" s="400"/>
      <c r="AR179" s="400"/>
      <c r="AS179" s="423"/>
      <c r="AT179" s="400"/>
      <c r="AU179" s="414"/>
      <c r="AV179" s="414"/>
      <c r="AW179" s="414"/>
      <c r="AX179" s="414"/>
      <c r="AY179" s="414"/>
      <c r="AZ179" s="417"/>
      <c r="BA179" s="414"/>
      <c r="BB179" s="420"/>
      <c r="BC179" s="262"/>
      <c r="BD179" s="262"/>
      <c r="BE179" s="262"/>
      <c r="BF179" s="262"/>
      <c r="BG179" s="262"/>
      <c r="BH179" s="262"/>
      <c r="BI179" s="262"/>
      <c r="BJ179" s="262"/>
      <c r="BK179" s="262"/>
      <c r="BL179" s="262"/>
      <c r="BM179" s="262"/>
      <c r="BN179" s="262"/>
      <c r="BO179" s="262"/>
      <c r="BP179" s="262"/>
      <c r="BQ179" s="262"/>
      <c r="BR179" s="262"/>
      <c r="BS179" s="262"/>
      <c r="BT179" s="262"/>
      <c r="BU179" s="262"/>
      <c r="BV179" s="262"/>
      <c r="BW179" s="262"/>
      <c r="BX179" s="262"/>
      <c r="BY179" s="262"/>
    </row>
    <row r="180" spans="7:77" s="36" customFormat="1" ht="28.5" hidden="1" x14ac:dyDescent="0.25">
      <c r="G180" s="431"/>
      <c r="H180" s="434"/>
      <c r="I180" s="397"/>
      <c r="J180" s="397"/>
      <c r="K180" s="397"/>
      <c r="L180" s="407"/>
      <c r="M180" s="407"/>
      <c r="N180" s="410"/>
      <c r="O180" s="400"/>
      <c r="P180" s="61" t="s">
        <v>236</v>
      </c>
      <c r="Q180" s="62" t="s">
        <v>216</v>
      </c>
      <c r="R180" s="400"/>
      <c r="S180" s="393" t="s">
        <v>312</v>
      </c>
      <c r="T180" s="817" t="s">
        <v>216</v>
      </c>
      <c r="U180" s="400"/>
      <c r="V180" s="403"/>
      <c r="W180" s="412" t="s">
        <v>216</v>
      </c>
      <c r="X180" s="412"/>
      <c r="Y180" s="412" t="s">
        <v>216</v>
      </c>
      <c r="Z180" s="412"/>
      <c r="AA180" s="64"/>
      <c r="AB180" s="412" t="s">
        <v>216</v>
      </c>
      <c r="AC180" s="412"/>
      <c r="AD180" s="412" t="s">
        <v>216</v>
      </c>
      <c r="AE180" s="412"/>
      <c r="AF180" s="64"/>
      <c r="AG180" s="412" t="s">
        <v>216</v>
      </c>
      <c r="AH180" s="412"/>
      <c r="AI180" s="412" t="s">
        <v>216</v>
      </c>
      <c r="AJ180" s="412"/>
      <c r="AK180" s="64"/>
      <c r="AL180" s="412" t="s">
        <v>216</v>
      </c>
      <c r="AM180" s="412"/>
      <c r="AN180" s="412" t="s">
        <v>216</v>
      </c>
      <c r="AO180" s="412"/>
      <c r="AP180" s="64"/>
      <c r="AQ180" s="400"/>
      <c r="AR180" s="400"/>
      <c r="AS180" s="423"/>
      <c r="AT180" s="400"/>
      <c r="AU180" s="414"/>
      <c r="AV180" s="414"/>
      <c r="AW180" s="414"/>
      <c r="AX180" s="414"/>
      <c r="AY180" s="414"/>
      <c r="AZ180" s="417"/>
      <c r="BA180" s="414"/>
      <c r="BB180" s="420"/>
      <c r="BC180" s="262"/>
      <c r="BD180" s="262"/>
      <c r="BE180" s="262"/>
      <c r="BF180" s="262"/>
      <c r="BG180" s="262"/>
      <c r="BH180" s="262"/>
      <c r="BI180" s="262"/>
      <c r="BJ180" s="262"/>
      <c r="BK180" s="262"/>
      <c r="BL180" s="262"/>
      <c r="BM180" s="262"/>
      <c r="BN180" s="262"/>
      <c r="BO180" s="262"/>
      <c r="BP180" s="262"/>
      <c r="BQ180" s="262"/>
      <c r="BR180" s="262"/>
      <c r="BS180" s="262"/>
      <c r="BT180" s="262"/>
      <c r="BU180" s="262"/>
      <c r="BV180" s="262"/>
      <c r="BW180" s="262"/>
      <c r="BX180" s="262"/>
      <c r="BY180" s="262"/>
    </row>
    <row r="181" spans="7:77" s="36" customFormat="1" hidden="1" x14ac:dyDescent="0.25">
      <c r="G181" s="431"/>
      <c r="H181" s="434"/>
      <c r="I181" s="397"/>
      <c r="J181" s="397"/>
      <c r="K181" s="397"/>
      <c r="L181" s="407"/>
      <c r="M181" s="407"/>
      <c r="N181" s="410"/>
      <c r="O181" s="400"/>
      <c r="P181" s="61" t="s">
        <v>237</v>
      </c>
      <c r="Q181" s="62" t="s">
        <v>216</v>
      </c>
      <c r="R181" s="400"/>
      <c r="S181" s="393"/>
      <c r="T181" s="817"/>
      <c r="U181" s="400"/>
      <c r="V181" s="403"/>
      <c r="W181" s="387" t="s">
        <v>238</v>
      </c>
      <c r="X181" s="387"/>
      <c r="Y181" s="387"/>
      <c r="Z181" s="65">
        <f>+SUM(AA182:AA188)</f>
        <v>0</v>
      </c>
      <c r="AA181" s="66"/>
      <c r="AB181" s="387" t="s">
        <v>238</v>
      </c>
      <c r="AC181" s="387"/>
      <c r="AD181" s="387"/>
      <c r="AE181" s="65">
        <f>+SUM(AF182:AF188)</f>
        <v>0</v>
      </c>
      <c r="AF181" s="66"/>
      <c r="AG181" s="387" t="s">
        <v>238</v>
      </c>
      <c r="AH181" s="387"/>
      <c r="AI181" s="387"/>
      <c r="AJ181" s="65">
        <f>+SUM(AK182:AK188)</f>
        <v>0</v>
      </c>
      <c r="AK181" s="66"/>
      <c r="AL181" s="387" t="s">
        <v>238</v>
      </c>
      <c r="AM181" s="387"/>
      <c r="AN181" s="387"/>
      <c r="AO181" s="65">
        <f>+SUM(AP182:AP188)</f>
        <v>0</v>
      </c>
      <c r="AP181" s="66"/>
      <c r="AQ181" s="400"/>
      <c r="AR181" s="400"/>
      <c r="AS181" s="423"/>
      <c r="AT181" s="400"/>
      <c r="AU181" s="414"/>
      <c r="AV181" s="414"/>
      <c r="AW181" s="414"/>
      <c r="AX181" s="414"/>
      <c r="AY181" s="414"/>
      <c r="AZ181" s="417"/>
      <c r="BA181" s="414"/>
      <c r="BB181" s="420"/>
      <c r="BC181" s="262"/>
      <c r="BD181" s="262"/>
      <c r="BE181" s="262"/>
      <c r="BF181" s="262"/>
      <c r="BG181" s="262"/>
      <c r="BH181" s="262"/>
      <c r="BI181" s="262"/>
      <c r="BJ181" s="262"/>
      <c r="BK181" s="262"/>
      <c r="BL181" s="262"/>
      <c r="BM181" s="262"/>
      <c r="BN181" s="262"/>
      <c r="BO181" s="262"/>
      <c r="BP181" s="262"/>
      <c r="BQ181" s="262"/>
      <c r="BR181" s="262"/>
      <c r="BS181" s="262"/>
      <c r="BT181" s="262"/>
      <c r="BU181" s="262"/>
      <c r="BV181" s="262"/>
      <c r="BW181" s="262"/>
      <c r="BX181" s="262"/>
      <c r="BY181" s="262"/>
    </row>
    <row r="182" spans="7:77" s="36" customFormat="1" hidden="1" x14ac:dyDescent="0.25">
      <c r="G182" s="431"/>
      <c r="H182" s="434"/>
      <c r="I182" s="397"/>
      <c r="J182" s="397"/>
      <c r="K182" s="397"/>
      <c r="L182" s="407"/>
      <c r="M182" s="407"/>
      <c r="N182" s="410"/>
      <c r="O182" s="400"/>
      <c r="P182" s="61" t="s">
        <v>239</v>
      </c>
      <c r="Q182" s="62" t="s">
        <v>216</v>
      </c>
      <c r="R182" s="400"/>
      <c r="S182" s="393" t="s">
        <v>313</v>
      </c>
      <c r="T182" s="817" t="s">
        <v>216</v>
      </c>
      <c r="U182" s="400"/>
      <c r="V182" s="403"/>
      <c r="W182" s="386" t="s">
        <v>240</v>
      </c>
      <c r="X182" s="386"/>
      <c r="Y182" s="386"/>
      <c r="Z182" s="62" t="s">
        <v>216</v>
      </c>
      <c r="AA182" s="66">
        <f>+IF(Z182="Si",15,0)</f>
        <v>0</v>
      </c>
      <c r="AB182" s="386" t="s">
        <v>240</v>
      </c>
      <c r="AC182" s="386"/>
      <c r="AD182" s="386"/>
      <c r="AE182" s="62" t="s">
        <v>216</v>
      </c>
      <c r="AF182" s="66">
        <f>+IF(AE182="Si",15,0)</f>
        <v>0</v>
      </c>
      <c r="AG182" s="386" t="s">
        <v>240</v>
      </c>
      <c r="AH182" s="386"/>
      <c r="AI182" s="386"/>
      <c r="AJ182" s="62" t="s">
        <v>216</v>
      </c>
      <c r="AK182" s="66">
        <f>+IF(AJ182="Si",15,0)</f>
        <v>0</v>
      </c>
      <c r="AL182" s="386" t="s">
        <v>240</v>
      </c>
      <c r="AM182" s="386"/>
      <c r="AN182" s="386"/>
      <c r="AO182" s="62" t="s">
        <v>216</v>
      </c>
      <c r="AP182" s="66">
        <f>+IF(AO182="Si",15,0)</f>
        <v>0</v>
      </c>
      <c r="AQ182" s="400"/>
      <c r="AR182" s="400"/>
      <c r="AS182" s="423"/>
      <c r="AT182" s="400"/>
      <c r="AU182" s="414"/>
      <c r="AV182" s="414"/>
      <c r="AW182" s="414"/>
      <c r="AX182" s="414"/>
      <c r="AY182" s="414"/>
      <c r="AZ182" s="417"/>
      <c r="BA182" s="414"/>
      <c r="BB182" s="420"/>
      <c r="BC182" s="262"/>
      <c r="BD182" s="262"/>
      <c r="BE182" s="262"/>
      <c r="BF182" s="262"/>
      <c r="BG182" s="262"/>
      <c r="BH182" s="262"/>
      <c r="BI182" s="262"/>
      <c r="BJ182" s="262"/>
      <c r="BK182" s="262"/>
      <c r="BL182" s="262"/>
      <c r="BM182" s="262"/>
      <c r="BN182" s="262"/>
      <c r="BO182" s="262"/>
      <c r="BP182" s="262"/>
      <c r="BQ182" s="262"/>
      <c r="BR182" s="262"/>
      <c r="BS182" s="262"/>
      <c r="BT182" s="262"/>
      <c r="BU182" s="262"/>
      <c r="BV182" s="262"/>
      <c r="BW182" s="262"/>
      <c r="BX182" s="262"/>
      <c r="BY182" s="262"/>
    </row>
    <row r="183" spans="7:77" s="36" customFormat="1" hidden="1" x14ac:dyDescent="0.25">
      <c r="G183" s="431"/>
      <c r="H183" s="434"/>
      <c r="I183" s="397"/>
      <c r="J183" s="397"/>
      <c r="K183" s="397"/>
      <c r="L183" s="407"/>
      <c r="M183" s="407"/>
      <c r="N183" s="410"/>
      <c r="O183" s="400"/>
      <c r="P183" s="61" t="s">
        <v>241</v>
      </c>
      <c r="Q183" s="62" t="s">
        <v>216</v>
      </c>
      <c r="R183" s="400"/>
      <c r="S183" s="393"/>
      <c r="T183" s="817"/>
      <c r="U183" s="400"/>
      <c r="V183" s="403"/>
      <c r="W183" s="386" t="s">
        <v>242</v>
      </c>
      <c r="X183" s="386"/>
      <c r="Y183" s="386"/>
      <c r="Z183" s="62" t="s">
        <v>216</v>
      </c>
      <c r="AA183" s="66">
        <f>+IF(Z183="Si",5,0)</f>
        <v>0</v>
      </c>
      <c r="AB183" s="386" t="s">
        <v>242</v>
      </c>
      <c r="AC183" s="386"/>
      <c r="AD183" s="386"/>
      <c r="AE183" s="62" t="s">
        <v>216</v>
      </c>
      <c r="AF183" s="66">
        <f>+IF(AE183="Si",5,0)</f>
        <v>0</v>
      </c>
      <c r="AG183" s="386" t="s">
        <v>242</v>
      </c>
      <c r="AH183" s="386"/>
      <c r="AI183" s="386"/>
      <c r="AJ183" s="62" t="s">
        <v>216</v>
      </c>
      <c r="AK183" s="66">
        <f>+IF(AJ183="Si",5,0)</f>
        <v>0</v>
      </c>
      <c r="AL183" s="386" t="s">
        <v>242</v>
      </c>
      <c r="AM183" s="386"/>
      <c r="AN183" s="386"/>
      <c r="AO183" s="62" t="s">
        <v>216</v>
      </c>
      <c r="AP183" s="66">
        <f>+IF(AO183="Si",5,0)</f>
        <v>0</v>
      </c>
      <c r="AQ183" s="400"/>
      <c r="AR183" s="400"/>
      <c r="AS183" s="423"/>
      <c r="AT183" s="400"/>
      <c r="AU183" s="414"/>
      <c r="AV183" s="414"/>
      <c r="AW183" s="414"/>
      <c r="AX183" s="414"/>
      <c r="AY183" s="414"/>
      <c r="AZ183" s="417"/>
      <c r="BA183" s="414"/>
      <c r="BB183" s="420"/>
      <c r="BC183" s="262"/>
      <c r="BD183" s="262"/>
      <c r="BE183" s="262"/>
      <c r="BF183" s="262"/>
      <c r="BG183" s="262"/>
      <c r="BH183" s="262"/>
      <c r="BI183" s="262"/>
      <c r="BJ183" s="262"/>
      <c r="BK183" s="262"/>
      <c r="BL183" s="262"/>
      <c r="BM183" s="262"/>
      <c r="BN183" s="262"/>
      <c r="BO183" s="262"/>
      <c r="BP183" s="262"/>
      <c r="BQ183" s="262"/>
      <c r="BR183" s="262"/>
      <c r="BS183" s="262"/>
      <c r="BT183" s="262"/>
      <c r="BU183" s="262"/>
      <c r="BV183" s="262"/>
      <c r="BW183" s="262"/>
      <c r="BX183" s="262"/>
      <c r="BY183" s="262"/>
    </row>
    <row r="184" spans="7:77" s="36" customFormat="1" hidden="1" x14ac:dyDescent="0.25">
      <c r="G184" s="431"/>
      <c r="H184" s="434"/>
      <c r="I184" s="397"/>
      <c r="J184" s="397"/>
      <c r="K184" s="397"/>
      <c r="L184" s="407"/>
      <c r="M184" s="407"/>
      <c r="N184" s="410"/>
      <c r="O184" s="400"/>
      <c r="P184" s="61" t="s">
        <v>243</v>
      </c>
      <c r="Q184" s="62" t="s">
        <v>216</v>
      </c>
      <c r="R184" s="400"/>
      <c r="S184" s="393" t="s">
        <v>311</v>
      </c>
      <c r="T184" s="817" t="s">
        <v>216</v>
      </c>
      <c r="U184" s="400"/>
      <c r="V184" s="403"/>
      <c r="W184" s="386" t="s">
        <v>244</v>
      </c>
      <c r="X184" s="386"/>
      <c r="Y184" s="386"/>
      <c r="Z184" s="62" t="s">
        <v>216</v>
      </c>
      <c r="AA184" s="66">
        <f>+IF(Z184="Si",15,0)</f>
        <v>0</v>
      </c>
      <c r="AB184" s="386" t="s">
        <v>244</v>
      </c>
      <c r="AC184" s="386"/>
      <c r="AD184" s="386"/>
      <c r="AE184" s="62" t="s">
        <v>216</v>
      </c>
      <c r="AF184" s="66">
        <f>+IF(AE184="Si",15,0)</f>
        <v>0</v>
      </c>
      <c r="AG184" s="386" t="s">
        <v>244</v>
      </c>
      <c r="AH184" s="386"/>
      <c r="AI184" s="386"/>
      <c r="AJ184" s="62" t="s">
        <v>216</v>
      </c>
      <c r="AK184" s="66">
        <f>+IF(AJ184="Si",15,0)</f>
        <v>0</v>
      </c>
      <c r="AL184" s="386" t="s">
        <v>244</v>
      </c>
      <c r="AM184" s="386"/>
      <c r="AN184" s="386"/>
      <c r="AO184" s="62" t="s">
        <v>216</v>
      </c>
      <c r="AP184" s="66">
        <f>+IF(AO184="Si",15,0)</f>
        <v>0</v>
      </c>
      <c r="AQ184" s="400"/>
      <c r="AR184" s="400"/>
      <c r="AS184" s="423"/>
      <c r="AT184" s="400"/>
      <c r="AU184" s="414"/>
      <c r="AV184" s="414"/>
      <c r="AW184" s="414"/>
      <c r="AX184" s="414"/>
      <c r="AY184" s="414"/>
      <c r="AZ184" s="417"/>
      <c r="BA184" s="414"/>
      <c r="BB184" s="420"/>
      <c r="BC184" s="262"/>
      <c r="BD184" s="262"/>
      <c r="BE184" s="262"/>
      <c r="BF184" s="262"/>
      <c r="BG184" s="262"/>
      <c r="BH184" s="262"/>
      <c r="BI184" s="262"/>
      <c r="BJ184" s="262"/>
      <c r="BK184" s="262"/>
      <c r="BL184" s="262"/>
      <c r="BM184" s="262"/>
      <c r="BN184" s="262"/>
      <c r="BO184" s="262"/>
      <c r="BP184" s="262"/>
      <c r="BQ184" s="262"/>
      <c r="BR184" s="262"/>
      <c r="BS184" s="262"/>
      <c r="BT184" s="262"/>
      <c r="BU184" s="262"/>
      <c r="BV184" s="262"/>
      <c r="BW184" s="262"/>
      <c r="BX184" s="262"/>
      <c r="BY184" s="262"/>
    </row>
    <row r="185" spans="7:77" s="36" customFormat="1" hidden="1" x14ac:dyDescent="0.25">
      <c r="G185" s="431"/>
      <c r="H185" s="434"/>
      <c r="I185" s="397"/>
      <c r="J185" s="397"/>
      <c r="K185" s="397"/>
      <c r="L185" s="407"/>
      <c r="M185" s="407"/>
      <c r="N185" s="410"/>
      <c r="O185" s="400"/>
      <c r="P185" s="61" t="s">
        <v>245</v>
      </c>
      <c r="Q185" s="62" t="s">
        <v>216</v>
      </c>
      <c r="R185" s="400"/>
      <c r="S185" s="393"/>
      <c r="T185" s="817"/>
      <c r="U185" s="400"/>
      <c r="V185" s="403"/>
      <c r="W185" s="386" t="s">
        <v>246</v>
      </c>
      <c r="X185" s="386"/>
      <c r="Y185" s="386"/>
      <c r="Z185" s="62" t="s">
        <v>216</v>
      </c>
      <c r="AA185" s="66">
        <f>+IF(Z185="Si",10,0)</f>
        <v>0</v>
      </c>
      <c r="AB185" s="386" t="s">
        <v>246</v>
      </c>
      <c r="AC185" s="386"/>
      <c r="AD185" s="386"/>
      <c r="AE185" s="62" t="s">
        <v>216</v>
      </c>
      <c r="AF185" s="66">
        <f>+IF(AE185="Si",10,0)</f>
        <v>0</v>
      </c>
      <c r="AG185" s="386" t="s">
        <v>246</v>
      </c>
      <c r="AH185" s="386"/>
      <c r="AI185" s="386"/>
      <c r="AJ185" s="62" t="s">
        <v>216</v>
      </c>
      <c r="AK185" s="66">
        <f>+IF(AJ185="Si",10,0)</f>
        <v>0</v>
      </c>
      <c r="AL185" s="386" t="s">
        <v>246</v>
      </c>
      <c r="AM185" s="386"/>
      <c r="AN185" s="386"/>
      <c r="AO185" s="62" t="s">
        <v>216</v>
      </c>
      <c r="AP185" s="66">
        <f>+IF(AO185="Si",10,0)</f>
        <v>0</v>
      </c>
      <c r="AQ185" s="400"/>
      <c r="AR185" s="400"/>
      <c r="AS185" s="423"/>
      <c r="AT185" s="400"/>
      <c r="AU185" s="414"/>
      <c r="AV185" s="414"/>
      <c r="AW185" s="414"/>
      <c r="AX185" s="414"/>
      <c r="AY185" s="414"/>
      <c r="AZ185" s="417"/>
      <c r="BA185" s="414"/>
      <c r="BB185" s="420"/>
      <c r="BC185" s="262"/>
      <c r="BD185" s="262"/>
      <c r="BE185" s="262"/>
      <c r="BF185" s="262"/>
      <c r="BG185" s="262"/>
      <c r="BH185" s="262"/>
      <c r="BI185" s="262"/>
      <c r="BJ185" s="262"/>
      <c r="BK185" s="262"/>
      <c r="BL185" s="262"/>
      <c r="BM185" s="262"/>
      <c r="BN185" s="262"/>
      <c r="BO185" s="262"/>
      <c r="BP185" s="262"/>
      <c r="BQ185" s="262"/>
      <c r="BR185" s="262"/>
      <c r="BS185" s="262"/>
      <c r="BT185" s="262"/>
      <c r="BU185" s="262"/>
      <c r="BV185" s="262"/>
      <c r="BW185" s="262"/>
      <c r="BX185" s="262"/>
      <c r="BY185" s="262"/>
    </row>
    <row r="186" spans="7:77" s="36" customFormat="1" hidden="1" x14ac:dyDescent="0.25">
      <c r="G186" s="431"/>
      <c r="H186" s="434"/>
      <c r="I186" s="397"/>
      <c r="J186" s="397"/>
      <c r="K186" s="397"/>
      <c r="L186" s="407"/>
      <c r="M186" s="407"/>
      <c r="N186" s="410"/>
      <c r="O186" s="400"/>
      <c r="P186" s="61" t="s">
        <v>247</v>
      </c>
      <c r="Q186" s="62" t="s">
        <v>216</v>
      </c>
      <c r="R186" s="400"/>
      <c r="S186" s="818"/>
      <c r="T186" s="818"/>
      <c r="U186" s="400"/>
      <c r="V186" s="403"/>
      <c r="W186" s="386" t="s">
        <v>248</v>
      </c>
      <c r="X186" s="386"/>
      <c r="Y186" s="386"/>
      <c r="Z186" s="62" t="s">
        <v>216</v>
      </c>
      <c r="AA186" s="66">
        <f>+IF(Z186="Si",15,0)</f>
        <v>0</v>
      </c>
      <c r="AB186" s="386" t="s">
        <v>248</v>
      </c>
      <c r="AC186" s="386"/>
      <c r="AD186" s="386"/>
      <c r="AE186" s="62" t="s">
        <v>216</v>
      </c>
      <c r="AF186" s="66">
        <f>+IF(AE186="Si",15,0)</f>
        <v>0</v>
      </c>
      <c r="AG186" s="386" t="s">
        <v>248</v>
      </c>
      <c r="AH186" s="386"/>
      <c r="AI186" s="386"/>
      <c r="AJ186" s="62" t="s">
        <v>216</v>
      </c>
      <c r="AK186" s="66">
        <f>+IF(AJ186="Si",15,0)</f>
        <v>0</v>
      </c>
      <c r="AL186" s="386" t="s">
        <v>248</v>
      </c>
      <c r="AM186" s="386"/>
      <c r="AN186" s="386"/>
      <c r="AO186" s="62" t="s">
        <v>216</v>
      </c>
      <c r="AP186" s="66">
        <f>+IF(AO186="Si",15,0)</f>
        <v>0</v>
      </c>
      <c r="AQ186" s="400"/>
      <c r="AR186" s="400"/>
      <c r="AS186" s="423"/>
      <c r="AT186" s="400"/>
      <c r="AU186" s="414"/>
      <c r="AV186" s="414"/>
      <c r="AW186" s="414"/>
      <c r="AX186" s="414"/>
      <c r="AY186" s="414"/>
      <c r="AZ186" s="417"/>
      <c r="BA186" s="414"/>
      <c r="BB186" s="420"/>
      <c r="BC186" s="262"/>
      <c r="BD186" s="262"/>
      <c r="BE186" s="262"/>
      <c r="BF186" s="262"/>
      <c r="BG186" s="262"/>
      <c r="BH186" s="262"/>
      <c r="BI186" s="262"/>
      <c r="BJ186" s="262"/>
      <c r="BK186" s="262"/>
      <c r="BL186" s="262"/>
      <c r="BM186" s="262"/>
      <c r="BN186" s="262"/>
      <c r="BO186" s="262"/>
      <c r="BP186" s="262"/>
      <c r="BQ186" s="262"/>
      <c r="BR186" s="262"/>
      <c r="BS186" s="262"/>
      <c r="BT186" s="262"/>
      <c r="BU186" s="262"/>
      <c r="BV186" s="262"/>
      <c r="BW186" s="262"/>
      <c r="BX186" s="262"/>
      <c r="BY186" s="262"/>
    </row>
    <row r="187" spans="7:77" s="36" customFormat="1" hidden="1" x14ac:dyDescent="0.25">
      <c r="G187" s="431"/>
      <c r="H187" s="434"/>
      <c r="I187" s="397"/>
      <c r="J187" s="397"/>
      <c r="K187" s="397"/>
      <c r="L187" s="407"/>
      <c r="M187" s="407"/>
      <c r="N187" s="410"/>
      <c r="O187" s="400"/>
      <c r="P187" s="61" t="s">
        <v>249</v>
      </c>
      <c r="Q187" s="62" t="s">
        <v>216</v>
      </c>
      <c r="R187" s="400"/>
      <c r="S187" s="818"/>
      <c r="T187" s="818"/>
      <c r="U187" s="400"/>
      <c r="V187" s="403"/>
      <c r="W187" s="386" t="s">
        <v>250</v>
      </c>
      <c r="X187" s="386"/>
      <c r="Y187" s="386"/>
      <c r="Z187" s="62" t="s">
        <v>216</v>
      </c>
      <c r="AA187" s="66">
        <f>+IF(Z187="Si",10,0)</f>
        <v>0</v>
      </c>
      <c r="AB187" s="386" t="s">
        <v>250</v>
      </c>
      <c r="AC187" s="386"/>
      <c r="AD187" s="386"/>
      <c r="AE187" s="62" t="s">
        <v>216</v>
      </c>
      <c r="AF187" s="66">
        <f>+IF(AE187="Si",10,0)</f>
        <v>0</v>
      </c>
      <c r="AG187" s="386" t="s">
        <v>250</v>
      </c>
      <c r="AH187" s="386"/>
      <c r="AI187" s="386"/>
      <c r="AJ187" s="62" t="s">
        <v>216</v>
      </c>
      <c r="AK187" s="66">
        <f>+IF(AJ187="Si",10,0)</f>
        <v>0</v>
      </c>
      <c r="AL187" s="386" t="s">
        <v>250</v>
      </c>
      <c r="AM187" s="386"/>
      <c r="AN187" s="386"/>
      <c r="AO187" s="62" t="s">
        <v>216</v>
      </c>
      <c r="AP187" s="66">
        <f>+IF(AO187="Si",10,0)</f>
        <v>0</v>
      </c>
      <c r="AQ187" s="400"/>
      <c r="AR187" s="400"/>
      <c r="AS187" s="423"/>
      <c r="AT187" s="400"/>
      <c r="AU187" s="414"/>
      <c r="AV187" s="414"/>
      <c r="AW187" s="414"/>
      <c r="AX187" s="414"/>
      <c r="AY187" s="414"/>
      <c r="AZ187" s="417"/>
      <c r="BA187" s="414"/>
      <c r="BB187" s="420"/>
      <c r="BC187" s="262"/>
      <c r="BD187" s="262"/>
      <c r="BE187" s="262"/>
      <c r="BF187" s="262"/>
      <c r="BG187" s="262"/>
      <c r="BH187" s="262"/>
      <c r="BI187" s="262"/>
      <c r="BJ187" s="262"/>
      <c r="BK187" s="262"/>
      <c r="BL187" s="262"/>
      <c r="BM187" s="262"/>
      <c r="BN187" s="262"/>
      <c r="BO187" s="262"/>
      <c r="BP187" s="262"/>
      <c r="BQ187" s="262"/>
      <c r="BR187" s="262"/>
      <c r="BS187" s="262"/>
      <c r="BT187" s="262"/>
      <c r="BU187" s="262"/>
      <c r="BV187" s="262"/>
      <c r="BW187" s="262"/>
      <c r="BX187" s="262"/>
      <c r="BY187" s="262"/>
    </row>
    <row r="188" spans="7:77" s="36" customFormat="1" ht="15.75" hidden="1" thickBot="1" x14ac:dyDescent="0.3">
      <c r="G188" s="432"/>
      <c r="H188" s="435"/>
      <c r="I188" s="398"/>
      <c r="J188" s="398"/>
      <c r="K188" s="398"/>
      <c r="L188" s="408"/>
      <c r="M188" s="408"/>
      <c r="N188" s="411"/>
      <c r="O188" s="401"/>
      <c r="P188" s="67" t="s">
        <v>251</v>
      </c>
      <c r="Q188" s="68" t="s">
        <v>216</v>
      </c>
      <c r="R188" s="401"/>
      <c r="S188" s="819"/>
      <c r="T188" s="819"/>
      <c r="U188" s="401"/>
      <c r="V188" s="404"/>
      <c r="W188" s="395" t="s">
        <v>252</v>
      </c>
      <c r="X188" s="395"/>
      <c r="Y188" s="395"/>
      <c r="Z188" s="68" t="s">
        <v>216</v>
      </c>
      <c r="AA188" s="69">
        <f>+IF(Z188="Si",30,0)</f>
        <v>0</v>
      </c>
      <c r="AB188" s="395" t="s">
        <v>252</v>
      </c>
      <c r="AC188" s="395"/>
      <c r="AD188" s="395"/>
      <c r="AE188" s="68" t="s">
        <v>216</v>
      </c>
      <c r="AF188" s="69">
        <f>+IF(AE188="Si",30,0)</f>
        <v>0</v>
      </c>
      <c r="AG188" s="395" t="s">
        <v>252</v>
      </c>
      <c r="AH188" s="395"/>
      <c r="AI188" s="395"/>
      <c r="AJ188" s="68" t="s">
        <v>216</v>
      </c>
      <c r="AK188" s="69">
        <f>+IF(AJ188="Si",30,0)</f>
        <v>0</v>
      </c>
      <c r="AL188" s="395" t="s">
        <v>252</v>
      </c>
      <c r="AM188" s="395"/>
      <c r="AN188" s="395"/>
      <c r="AO188" s="68" t="s">
        <v>216</v>
      </c>
      <c r="AP188" s="69">
        <f>+IF(AO188="Si",30,0)</f>
        <v>0</v>
      </c>
      <c r="AQ188" s="401"/>
      <c r="AR188" s="401"/>
      <c r="AS188" s="424"/>
      <c r="AT188" s="426"/>
      <c r="AU188" s="415"/>
      <c r="AV188" s="415"/>
      <c r="AW188" s="415"/>
      <c r="AX188" s="415"/>
      <c r="AY188" s="415"/>
      <c r="AZ188" s="418"/>
      <c r="BA188" s="415"/>
      <c r="BB188" s="421"/>
      <c r="BC188" s="268"/>
      <c r="BD188" s="268"/>
      <c r="BE188" s="268"/>
      <c r="BF188" s="268"/>
      <c r="BG188" s="268"/>
      <c r="BH188" s="268"/>
      <c r="BI188" s="268"/>
      <c r="BJ188" s="268"/>
      <c r="BK188" s="268"/>
      <c r="BL188" s="268"/>
      <c r="BM188" s="268"/>
      <c r="BN188" s="268"/>
      <c r="BO188" s="268"/>
      <c r="BP188" s="268"/>
      <c r="BQ188" s="268"/>
      <c r="BR188" s="268"/>
      <c r="BS188" s="268"/>
      <c r="BT188" s="268"/>
      <c r="BU188" s="268"/>
      <c r="BV188" s="268"/>
      <c r="BW188" s="268"/>
      <c r="BX188" s="268"/>
      <c r="BY188" s="268"/>
    </row>
    <row r="189" spans="7:77" s="36" customFormat="1" ht="42" customHeight="1" x14ac:dyDescent="0.25">
      <c r="G189" s="37"/>
      <c r="H189" s="37"/>
      <c r="I189" s="37"/>
      <c r="J189" s="37"/>
      <c r="K189" s="37"/>
      <c r="L189" s="37"/>
      <c r="M189" s="37"/>
      <c r="T189" s="38"/>
      <c r="W189" s="39"/>
      <c r="X189" s="39"/>
      <c r="Y189" s="39"/>
      <c r="Z189" s="39"/>
      <c r="AA189" s="39"/>
      <c r="AB189" s="39"/>
      <c r="AC189" s="39"/>
      <c r="AD189" s="39"/>
      <c r="AE189" s="39"/>
      <c r="AF189" s="39"/>
      <c r="AG189" s="39"/>
      <c r="AH189" s="39"/>
      <c r="AI189" s="39"/>
      <c r="AJ189" s="39"/>
      <c r="AK189" s="39"/>
      <c r="AL189" s="39"/>
      <c r="AM189" s="39"/>
      <c r="AN189" s="39"/>
      <c r="AO189" s="39"/>
      <c r="AP189" s="39"/>
      <c r="AQ189" s="38"/>
      <c r="AR189" s="38"/>
      <c r="AS189" s="38"/>
      <c r="AT189" s="38"/>
      <c r="AU189" s="38"/>
      <c r="AV189" s="38"/>
      <c r="AW189" s="38"/>
      <c r="AX189" s="38"/>
      <c r="AY189" s="38"/>
      <c r="AZ189" s="38"/>
      <c r="BA189" s="38"/>
      <c r="BB189" s="38"/>
      <c r="BC189" s="36" t="s">
        <v>489</v>
      </c>
    </row>
    <row r="190" spans="7:77" s="36" customFormat="1" hidden="1" x14ac:dyDescent="0.25">
      <c r="G190" s="37"/>
      <c r="H190" s="37"/>
      <c r="I190" s="37"/>
      <c r="J190" s="37"/>
      <c r="K190" s="37"/>
      <c r="L190" s="37"/>
      <c r="M190" s="37"/>
      <c r="T190" s="38"/>
      <c r="W190" s="39"/>
      <c r="X190" s="39"/>
      <c r="Y190" s="39"/>
      <c r="Z190" s="39"/>
      <c r="AA190" s="39"/>
      <c r="AB190" s="39"/>
      <c r="AC190" s="39"/>
      <c r="AD190" s="39"/>
      <c r="AE190" s="39"/>
      <c r="AF190" s="39"/>
      <c r="AG190" s="39"/>
      <c r="AH190" s="39"/>
      <c r="AI190" s="39"/>
      <c r="AJ190" s="39"/>
      <c r="AK190" s="39"/>
      <c r="AL190" s="39"/>
      <c r="AM190" s="39"/>
      <c r="AN190" s="39"/>
      <c r="AO190" s="39"/>
      <c r="AP190" s="39"/>
      <c r="AQ190" s="38"/>
      <c r="AR190" s="38"/>
      <c r="AS190" s="38"/>
      <c r="AT190" s="38"/>
      <c r="AU190" s="38"/>
      <c r="AV190" s="38"/>
      <c r="AW190" s="38"/>
      <c r="AX190" s="38"/>
      <c r="AY190" s="38"/>
      <c r="AZ190" s="38"/>
      <c r="BA190" s="38"/>
      <c r="BB190" s="38"/>
    </row>
    <row r="191" spans="7:77" s="36" customFormat="1" hidden="1" x14ac:dyDescent="0.25">
      <c r="G191" s="37"/>
      <c r="H191" s="37"/>
      <c r="I191" s="37"/>
      <c r="J191" s="37"/>
      <c r="K191" s="37"/>
      <c r="L191" s="37"/>
      <c r="M191" s="37"/>
      <c r="T191" s="38"/>
      <c r="W191" s="39"/>
      <c r="X191" s="39"/>
      <c r="Y191" s="39"/>
      <c r="Z191" s="39"/>
      <c r="AA191" s="39"/>
      <c r="AB191" s="39"/>
      <c r="AC191" s="39"/>
      <c r="AD191" s="39"/>
      <c r="AE191" s="39"/>
      <c r="AF191" s="39"/>
      <c r="AG191" s="39"/>
      <c r="AH191" s="39"/>
      <c r="AI191" s="39"/>
      <c r="AJ191" s="39"/>
      <c r="AK191" s="39"/>
      <c r="AL191" s="39"/>
      <c r="AM191" s="39"/>
      <c r="AN191" s="39"/>
      <c r="AO191" s="39"/>
      <c r="AP191" s="39"/>
      <c r="AQ191" s="38"/>
      <c r="AR191" s="38"/>
      <c r="AS191" s="38"/>
      <c r="AT191" s="38"/>
      <c r="AU191" s="38"/>
      <c r="AV191" s="38"/>
      <c r="AW191" s="38"/>
      <c r="AX191" s="38"/>
      <c r="AY191" s="38"/>
      <c r="AZ191" s="38"/>
      <c r="BA191" s="38"/>
      <c r="BB191" s="38"/>
    </row>
    <row r="192" spans="7:77" s="36" customFormat="1" hidden="1" x14ac:dyDescent="0.25">
      <c r="G192" s="37"/>
      <c r="H192" s="37"/>
      <c r="I192" s="37"/>
      <c r="J192" s="37"/>
      <c r="K192" s="37"/>
      <c r="L192" s="37"/>
      <c r="M192" s="37"/>
      <c r="T192" s="38"/>
      <c r="W192" s="39"/>
      <c r="X192" s="39"/>
      <c r="Y192" s="39"/>
      <c r="Z192" s="39"/>
      <c r="AA192" s="39"/>
      <c r="AB192" s="39"/>
      <c r="AC192" s="39"/>
      <c r="AD192" s="39"/>
      <c r="AE192" s="39"/>
      <c r="AF192" s="39"/>
      <c r="AG192" s="39"/>
      <c r="AH192" s="39"/>
      <c r="AI192" s="39"/>
      <c r="AJ192" s="39"/>
      <c r="AK192" s="39"/>
      <c r="AL192" s="39"/>
      <c r="AM192" s="39"/>
      <c r="AN192" s="39"/>
      <c r="AO192" s="39"/>
      <c r="AP192" s="39"/>
      <c r="AQ192" s="38"/>
      <c r="AR192" s="38"/>
      <c r="AS192" s="38"/>
      <c r="AT192" s="38"/>
      <c r="AU192" s="38"/>
      <c r="AV192" s="38"/>
      <c r="AW192" s="38"/>
      <c r="AX192" s="38"/>
      <c r="AY192" s="38"/>
      <c r="AZ192" s="38"/>
      <c r="BA192" s="38"/>
      <c r="BB192" s="38"/>
    </row>
    <row r="193" spans="1:54" s="36" customFormat="1" hidden="1" x14ac:dyDescent="0.25">
      <c r="A193" s="180"/>
      <c r="B193" s="181"/>
      <c r="C193" s="181"/>
      <c r="D193" s="181"/>
      <c r="E193" s="181"/>
      <c r="F193" s="280"/>
      <c r="G193" s="281"/>
      <c r="H193" s="281"/>
      <c r="I193" s="281"/>
      <c r="J193" s="281"/>
      <c r="K193" s="182"/>
      <c r="L193" s="182"/>
      <c r="M193" s="182"/>
      <c r="N193" s="181"/>
      <c r="O193" s="181"/>
      <c r="P193" s="181"/>
      <c r="Q193" s="181"/>
      <c r="R193" s="181"/>
      <c r="S193" s="181"/>
      <c r="T193" s="183"/>
      <c r="U193" s="181"/>
      <c r="V193" s="181"/>
      <c r="W193" s="184"/>
      <c r="X193" s="184"/>
      <c r="Y193" s="184"/>
      <c r="Z193" s="184"/>
      <c r="AA193" s="184"/>
      <c r="AB193" s="184"/>
      <c r="AC193" s="184"/>
      <c r="AD193" s="184"/>
      <c r="AE193" s="184"/>
      <c r="AF193" s="184"/>
      <c r="AG193" s="184"/>
      <c r="AH193" s="184"/>
      <c r="AI193" s="184"/>
      <c r="AJ193" s="184"/>
      <c r="AK193" s="184"/>
      <c r="AL193" s="184"/>
      <c r="AM193" s="184"/>
      <c r="AN193" s="184"/>
      <c r="AO193" s="184"/>
      <c r="AP193" s="184"/>
      <c r="AQ193" s="183"/>
      <c r="AR193" s="183"/>
      <c r="AS193" s="183"/>
      <c r="AT193" s="183"/>
      <c r="AU193" s="183"/>
      <c r="AV193" s="183"/>
      <c r="AW193" s="183"/>
      <c r="AX193" s="183"/>
      <c r="AY193" s="183"/>
      <c r="AZ193" s="183"/>
      <c r="BA193" s="183"/>
      <c r="BB193" s="185"/>
    </row>
    <row r="194" spans="1:54" x14ac:dyDescent="0.25">
      <c r="F194" s="373"/>
      <c r="G194" s="373"/>
      <c r="H194" s="373"/>
      <c r="I194" s="373"/>
      <c r="J194" s="373"/>
      <c r="K194" s="273"/>
      <c r="L194" s="273"/>
      <c r="M194" s="343" t="s">
        <v>443</v>
      </c>
      <c r="N194" s="343"/>
      <c r="O194" s="343"/>
      <c r="P194" s="343"/>
      <c r="Q194" s="343"/>
      <c r="S194" s="44"/>
      <c r="T194" s="35"/>
      <c r="V194" s="45"/>
      <c r="AP194" s="44"/>
      <c r="BB194" s="35"/>
    </row>
    <row r="195" spans="1:54" ht="25.5" customHeight="1" x14ac:dyDescent="0.25">
      <c r="F195" s="283"/>
      <c r="G195" s="284"/>
      <c r="H195" s="372"/>
      <c r="I195" s="372"/>
      <c r="J195" s="372"/>
      <c r="K195" s="273"/>
      <c r="L195" s="273"/>
      <c r="M195" s="276" t="s">
        <v>444</v>
      </c>
      <c r="N195" s="270" t="s">
        <v>445</v>
      </c>
      <c r="O195" s="344" t="s">
        <v>446</v>
      </c>
      <c r="P195" s="344"/>
      <c r="Q195" s="344"/>
      <c r="S195" s="44"/>
      <c r="T195" s="35"/>
      <c r="V195" s="45"/>
      <c r="AP195" s="44"/>
      <c r="BB195" s="35"/>
    </row>
    <row r="196" spans="1:54" ht="52.5" customHeight="1" x14ac:dyDescent="0.25">
      <c r="F196" s="282"/>
      <c r="G196" s="282"/>
      <c r="H196" s="371"/>
      <c r="I196" s="371"/>
      <c r="J196" s="371"/>
      <c r="K196" s="273"/>
      <c r="L196" s="273"/>
      <c r="M196" s="271">
        <v>43446</v>
      </c>
      <c r="N196" s="272" t="s">
        <v>449</v>
      </c>
      <c r="O196" s="345" t="s">
        <v>451</v>
      </c>
      <c r="P196" s="346"/>
      <c r="Q196" s="347"/>
      <c r="S196" s="44"/>
      <c r="T196" s="35"/>
      <c r="V196" s="45"/>
      <c r="AP196" s="44"/>
      <c r="BB196" s="35"/>
    </row>
    <row r="197" spans="1:54" s="176" customFormat="1" ht="339.75" customHeight="1" x14ac:dyDescent="0.25">
      <c r="G197" s="177"/>
      <c r="H197" s="177"/>
      <c r="I197" s="177"/>
      <c r="J197" s="177"/>
      <c r="K197" s="177"/>
      <c r="L197" s="177"/>
      <c r="M197" s="363">
        <v>43524</v>
      </c>
      <c r="N197" s="364" t="s">
        <v>461</v>
      </c>
      <c r="O197" s="365" t="s">
        <v>486</v>
      </c>
      <c r="P197" s="366"/>
      <c r="Q197" s="367"/>
      <c r="T197" s="178"/>
      <c r="W197" s="179"/>
      <c r="X197" s="179"/>
      <c r="Y197" s="179"/>
      <c r="Z197" s="179"/>
      <c r="AA197" s="179"/>
      <c r="AB197" s="179"/>
      <c r="AC197" s="179"/>
      <c r="AD197" s="179"/>
      <c r="AE197" s="179"/>
      <c r="AF197" s="179"/>
      <c r="AG197" s="179"/>
      <c r="AH197" s="179"/>
      <c r="AI197" s="179"/>
      <c r="AJ197" s="179"/>
      <c r="AK197" s="179"/>
      <c r="AL197" s="179"/>
      <c r="AM197" s="179"/>
      <c r="AN197" s="179"/>
      <c r="AO197" s="179"/>
      <c r="AP197" s="179"/>
      <c r="AQ197" s="178"/>
      <c r="AR197" s="178"/>
      <c r="AS197" s="178"/>
      <c r="AT197" s="178"/>
      <c r="AU197" s="178"/>
      <c r="AV197" s="178"/>
      <c r="AW197" s="178"/>
      <c r="AX197" s="178"/>
      <c r="AY197" s="178"/>
      <c r="AZ197" s="178"/>
      <c r="BA197" s="178"/>
      <c r="BB197" s="178"/>
    </row>
    <row r="198" spans="1:54" s="176" customFormat="1" ht="249.75" customHeight="1" x14ac:dyDescent="0.25">
      <c r="G198" s="177"/>
      <c r="H198" s="177"/>
      <c r="I198" s="177"/>
      <c r="J198" s="177"/>
      <c r="K198" s="177"/>
      <c r="L198" s="177"/>
      <c r="M198" s="363"/>
      <c r="N198" s="364"/>
      <c r="O198" s="368" t="s">
        <v>487</v>
      </c>
      <c r="P198" s="369"/>
      <c r="Q198" s="370"/>
      <c r="T198" s="178"/>
      <c r="W198" s="179"/>
      <c r="X198" s="179"/>
      <c r="Y198" s="179"/>
      <c r="Z198" s="179"/>
      <c r="AA198" s="179"/>
      <c r="AB198" s="179"/>
      <c r="AC198" s="179"/>
      <c r="AD198" s="179"/>
      <c r="AE198" s="179"/>
      <c r="AF198" s="179"/>
      <c r="AG198" s="179"/>
      <c r="AH198" s="179"/>
      <c r="AI198" s="179"/>
      <c r="AJ198" s="179"/>
      <c r="AK198" s="179"/>
      <c r="AL198" s="179"/>
      <c r="AM198" s="179"/>
      <c r="AN198" s="179"/>
      <c r="AO198" s="179"/>
      <c r="AP198" s="179"/>
      <c r="AQ198" s="178"/>
      <c r="AR198" s="178"/>
      <c r="AS198" s="178"/>
      <c r="AT198" s="178"/>
      <c r="AU198" s="178"/>
      <c r="AV198" s="178"/>
      <c r="AW198" s="178"/>
      <c r="AX198" s="178"/>
      <c r="AY198" s="178"/>
      <c r="AZ198" s="178"/>
      <c r="BA198" s="178"/>
      <c r="BB198" s="178"/>
    </row>
    <row r="199" spans="1:54" s="176" customFormat="1" ht="106.5" customHeight="1" x14ac:dyDescent="0.25">
      <c r="G199" s="177"/>
      <c r="H199" s="177"/>
      <c r="I199" s="177"/>
      <c r="J199" s="177"/>
      <c r="K199" s="177"/>
      <c r="L199" s="177"/>
      <c r="M199" s="363"/>
      <c r="N199" s="364"/>
      <c r="O199" s="368" t="s">
        <v>488</v>
      </c>
      <c r="P199" s="369"/>
      <c r="Q199" s="370"/>
      <c r="T199" s="178"/>
      <c r="W199" s="179"/>
      <c r="X199" s="179"/>
      <c r="Y199" s="179"/>
      <c r="Z199" s="179"/>
      <c r="AA199" s="179"/>
      <c r="AB199" s="179"/>
      <c r="AC199" s="179"/>
      <c r="AD199" s="179"/>
      <c r="AE199" s="179"/>
      <c r="AF199" s="179"/>
      <c r="AG199" s="179"/>
      <c r="AH199" s="179"/>
      <c r="AI199" s="179"/>
      <c r="AJ199" s="179"/>
      <c r="AK199" s="179"/>
      <c r="AL199" s="179"/>
      <c r="AM199" s="179"/>
      <c r="AN199" s="179"/>
      <c r="AO199" s="179"/>
      <c r="AP199" s="179"/>
      <c r="AQ199" s="178"/>
      <c r="AR199" s="178"/>
      <c r="AS199" s="178"/>
      <c r="AT199" s="178"/>
      <c r="AU199" s="178"/>
      <c r="AV199" s="178"/>
      <c r="AW199" s="178"/>
      <c r="AX199" s="178"/>
      <c r="AY199" s="178"/>
      <c r="AZ199" s="178"/>
      <c r="BA199" s="178"/>
      <c r="BB199" s="178"/>
    </row>
    <row r="200" spans="1:54" s="176" customFormat="1" x14ac:dyDescent="0.25">
      <c r="G200" s="177"/>
      <c r="H200" s="177"/>
      <c r="I200" s="177"/>
      <c r="J200" s="177"/>
      <c r="K200" s="177"/>
      <c r="L200" s="177"/>
      <c r="M200" s="177"/>
      <c r="T200" s="178"/>
      <c r="W200" s="179"/>
      <c r="X200" s="179"/>
      <c r="Y200" s="179"/>
      <c r="Z200" s="179"/>
      <c r="AA200" s="179"/>
      <c r="AB200" s="179"/>
      <c r="AC200" s="179"/>
      <c r="AD200" s="179"/>
      <c r="AE200" s="179"/>
      <c r="AF200" s="179"/>
      <c r="AG200" s="179"/>
      <c r="AH200" s="179"/>
      <c r="AI200" s="179"/>
      <c r="AJ200" s="179"/>
      <c r="AK200" s="179"/>
      <c r="AL200" s="179"/>
      <c r="AM200" s="179"/>
      <c r="AN200" s="179"/>
      <c r="AO200" s="179"/>
      <c r="AP200" s="179"/>
      <c r="AQ200" s="178"/>
      <c r="AR200" s="178"/>
      <c r="AS200" s="178"/>
      <c r="AT200" s="178"/>
      <c r="AU200" s="178"/>
      <c r="AV200" s="178"/>
      <c r="AW200" s="178"/>
      <c r="AX200" s="178"/>
      <c r="AY200" s="178"/>
      <c r="AZ200" s="178"/>
      <c r="BA200" s="178"/>
      <c r="BB200" s="178"/>
    </row>
    <row r="201" spans="1:54" s="176" customFormat="1" x14ac:dyDescent="0.25">
      <c r="G201" s="177"/>
      <c r="H201" s="177"/>
      <c r="I201" s="177"/>
      <c r="J201" s="177"/>
      <c r="K201" s="177"/>
      <c r="L201" s="177"/>
      <c r="M201" s="177"/>
      <c r="T201" s="178"/>
      <c r="W201" s="179"/>
      <c r="X201" s="179"/>
      <c r="Y201" s="179"/>
      <c r="Z201" s="179"/>
      <c r="AA201" s="179"/>
      <c r="AB201" s="179"/>
      <c r="AC201" s="179"/>
      <c r="AD201" s="179"/>
      <c r="AE201" s="179"/>
      <c r="AF201" s="179"/>
      <c r="AG201" s="179"/>
      <c r="AH201" s="179"/>
      <c r="AI201" s="179"/>
      <c r="AJ201" s="179"/>
      <c r="AK201" s="179"/>
      <c r="AL201" s="179"/>
      <c r="AM201" s="179"/>
      <c r="AN201" s="179"/>
      <c r="AO201" s="179"/>
      <c r="AP201" s="179"/>
      <c r="AQ201" s="178"/>
      <c r="AR201" s="178"/>
      <c r="AS201" s="178"/>
      <c r="AT201" s="178"/>
      <c r="AU201" s="178"/>
      <c r="AV201" s="178"/>
      <c r="AW201" s="178"/>
      <c r="AX201" s="178"/>
      <c r="AY201" s="178"/>
      <c r="AZ201" s="178"/>
      <c r="BA201" s="178"/>
      <c r="BB201" s="178"/>
    </row>
    <row r="202" spans="1:54" s="176" customFormat="1" x14ac:dyDescent="0.25">
      <c r="G202" s="177"/>
      <c r="H202" s="177"/>
      <c r="I202" s="177"/>
      <c r="J202" s="177"/>
      <c r="K202" s="177"/>
      <c r="L202" s="177"/>
      <c r="M202" s="177"/>
      <c r="T202" s="178"/>
      <c r="W202" s="179"/>
      <c r="X202" s="179"/>
      <c r="Y202" s="179"/>
      <c r="Z202" s="179"/>
      <c r="AA202" s="179"/>
      <c r="AB202" s="179"/>
      <c r="AC202" s="179"/>
      <c r="AD202" s="179"/>
      <c r="AE202" s="179"/>
      <c r="AF202" s="179"/>
      <c r="AG202" s="179"/>
      <c r="AH202" s="179"/>
      <c r="AI202" s="179"/>
      <c r="AJ202" s="179"/>
      <c r="AK202" s="179"/>
      <c r="AL202" s="179"/>
      <c r="AM202" s="179"/>
      <c r="AN202" s="179"/>
      <c r="AO202" s="179"/>
      <c r="AP202" s="179"/>
      <c r="AQ202" s="178"/>
      <c r="AR202" s="178"/>
      <c r="AS202" s="178"/>
      <c r="AT202" s="178"/>
      <c r="AU202" s="178"/>
      <c r="AV202" s="178"/>
      <c r="AW202" s="178"/>
      <c r="AX202" s="178"/>
      <c r="AY202" s="178"/>
      <c r="AZ202" s="178"/>
      <c r="BA202" s="178"/>
      <c r="BB202" s="178"/>
    </row>
    <row r="203" spans="1:54" s="176" customFormat="1" x14ac:dyDescent="0.25">
      <c r="G203" s="177"/>
      <c r="H203" s="177"/>
      <c r="I203" s="177"/>
      <c r="J203" s="177"/>
      <c r="K203" s="177"/>
      <c r="L203" s="177"/>
      <c r="M203" s="177"/>
      <c r="T203" s="178"/>
      <c r="W203" s="179"/>
      <c r="X203" s="179"/>
      <c r="Y203" s="179"/>
      <c r="Z203" s="179"/>
      <c r="AA203" s="179"/>
      <c r="AB203" s="179"/>
      <c r="AC203" s="179"/>
      <c r="AD203" s="179"/>
      <c r="AE203" s="179"/>
      <c r="AF203" s="179"/>
      <c r="AG203" s="179"/>
      <c r="AH203" s="179"/>
      <c r="AI203" s="179"/>
      <c r="AJ203" s="179"/>
      <c r="AK203" s="179"/>
      <c r="AL203" s="179"/>
      <c r="AM203" s="179"/>
      <c r="AN203" s="179"/>
      <c r="AO203" s="179"/>
      <c r="AP203" s="179"/>
      <c r="AQ203" s="178"/>
      <c r="AR203" s="178"/>
      <c r="AS203" s="178"/>
      <c r="AT203" s="178"/>
      <c r="AU203" s="178"/>
      <c r="AV203" s="178"/>
      <c r="AW203" s="178"/>
      <c r="AX203" s="178"/>
      <c r="AY203" s="178"/>
      <c r="AZ203" s="178"/>
      <c r="BA203" s="178"/>
      <c r="BB203" s="178"/>
    </row>
    <row r="204" spans="1:54" s="176" customFormat="1" x14ac:dyDescent="0.25">
      <c r="G204" s="177"/>
      <c r="H204" s="177"/>
      <c r="I204" s="177"/>
      <c r="J204" s="177"/>
      <c r="K204" s="177"/>
      <c r="L204" s="177"/>
      <c r="M204" s="177"/>
      <c r="T204" s="178"/>
      <c r="W204" s="179"/>
      <c r="X204" s="179"/>
      <c r="Y204" s="179"/>
      <c r="Z204" s="179"/>
      <c r="AA204" s="179"/>
      <c r="AB204" s="179"/>
      <c r="AC204" s="179"/>
      <c r="AD204" s="179"/>
      <c r="AE204" s="179"/>
      <c r="AF204" s="179"/>
      <c r="AG204" s="179"/>
      <c r="AH204" s="179"/>
      <c r="AI204" s="179"/>
      <c r="AJ204" s="179"/>
      <c r="AK204" s="179"/>
      <c r="AL204" s="179"/>
      <c r="AM204" s="179"/>
      <c r="AN204" s="179"/>
      <c r="AO204" s="179"/>
      <c r="AP204" s="179"/>
      <c r="AQ204" s="178"/>
      <c r="AR204" s="178"/>
      <c r="AS204" s="178"/>
      <c r="AT204" s="178"/>
      <c r="AU204" s="178"/>
      <c r="AV204" s="178"/>
      <c r="AW204" s="178"/>
      <c r="AX204" s="178"/>
      <c r="AY204" s="178"/>
      <c r="AZ204" s="178"/>
      <c r="BA204" s="178"/>
      <c r="BB204" s="178"/>
    </row>
    <row r="205" spans="1:54" s="176" customFormat="1" x14ac:dyDescent="0.25">
      <c r="G205" s="177"/>
      <c r="H205" s="177"/>
      <c r="I205" s="177"/>
      <c r="J205" s="177"/>
      <c r="K205" s="177"/>
      <c r="L205" s="177"/>
      <c r="M205" s="177"/>
      <c r="T205" s="178"/>
      <c r="W205" s="179"/>
      <c r="X205" s="179"/>
      <c r="Y205" s="179"/>
      <c r="Z205" s="179"/>
      <c r="AA205" s="179"/>
      <c r="AB205" s="179"/>
      <c r="AC205" s="179"/>
      <c r="AD205" s="179"/>
      <c r="AE205" s="179"/>
      <c r="AF205" s="179"/>
      <c r="AG205" s="179"/>
      <c r="AH205" s="179"/>
      <c r="AI205" s="179"/>
      <c r="AJ205" s="179"/>
      <c r="AK205" s="179"/>
      <c r="AL205" s="179"/>
      <c r="AM205" s="179"/>
      <c r="AN205" s="179"/>
      <c r="AO205" s="179"/>
      <c r="AP205" s="179"/>
      <c r="AQ205" s="178"/>
      <c r="AR205" s="178"/>
      <c r="AS205" s="178"/>
      <c r="AT205" s="178"/>
      <c r="AU205" s="178"/>
      <c r="AV205" s="178"/>
      <c r="AW205" s="178"/>
      <c r="AX205" s="178"/>
      <c r="AY205" s="178"/>
      <c r="AZ205" s="178"/>
      <c r="BA205" s="178"/>
      <c r="BB205" s="178"/>
    </row>
    <row r="206" spans="1:54" s="176" customFormat="1" x14ac:dyDescent="0.25">
      <c r="G206" s="177"/>
      <c r="H206" s="177"/>
      <c r="I206" s="177"/>
      <c r="J206" s="177"/>
      <c r="K206" s="177"/>
      <c r="L206" s="177"/>
      <c r="M206" s="177"/>
      <c r="T206" s="178"/>
      <c r="W206" s="179"/>
      <c r="X206" s="179"/>
      <c r="Y206" s="179"/>
      <c r="Z206" s="179"/>
      <c r="AA206" s="179"/>
      <c r="AB206" s="179"/>
      <c r="AC206" s="179"/>
      <c r="AD206" s="179"/>
      <c r="AE206" s="179"/>
      <c r="AF206" s="179"/>
      <c r="AG206" s="179"/>
      <c r="AH206" s="179"/>
      <c r="AI206" s="179"/>
      <c r="AJ206" s="179"/>
      <c r="AK206" s="179"/>
      <c r="AL206" s="179"/>
      <c r="AM206" s="179"/>
      <c r="AN206" s="179"/>
      <c r="AO206" s="179"/>
      <c r="AP206" s="179"/>
      <c r="AQ206" s="178"/>
      <c r="AR206" s="178"/>
      <c r="AS206" s="178"/>
      <c r="AT206" s="178"/>
      <c r="AU206" s="178"/>
      <c r="AV206" s="178"/>
      <c r="AW206" s="178"/>
      <c r="AX206" s="178"/>
      <c r="AY206" s="178"/>
      <c r="AZ206" s="178"/>
      <c r="BA206" s="178"/>
      <c r="BB206" s="178"/>
    </row>
    <row r="207" spans="1:54" s="176" customFormat="1" x14ac:dyDescent="0.25">
      <c r="G207" s="177"/>
      <c r="H207" s="177"/>
      <c r="I207" s="177"/>
      <c r="J207" s="177"/>
      <c r="K207" s="177"/>
      <c r="L207" s="177"/>
      <c r="M207" s="177"/>
      <c r="T207" s="178"/>
      <c r="W207" s="179"/>
      <c r="X207" s="179"/>
      <c r="Y207" s="179"/>
      <c r="Z207" s="179"/>
      <c r="AA207" s="179"/>
      <c r="AB207" s="179"/>
      <c r="AC207" s="179"/>
      <c r="AD207" s="179"/>
      <c r="AE207" s="179"/>
      <c r="AF207" s="179"/>
      <c r="AG207" s="179"/>
      <c r="AH207" s="179"/>
      <c r="AI207" s="179"/>
      <c r="AJ207" s="179"/>
      <c r="AK207" s="179"/>
      <c r="AL207" s="179"/>
      <c r="AM207" s="179"/>
      <c r="AN207" s="179"/>
      <c r="AO207" s="179"/>
      <c r="AP207" s="179"/>
      <c r="AQ207" s="178"/>
      <c r="AR207" s="178"/>
      <c r="AS207" s="178"/>
      <c r="AT207" s="178"/>
      <c r="AU207" s="178"/>
      <c r="AV207" s="178"/>
      <c r="AW207" s="178"/>
      <c r="AX207" s="178"/>
      <c r="AY207" s="178"/>
      <c r="AZ207" s="178"/>
      <c r="BA207" s="178"/>
      <c r="BB207" s="178"/>
    </row>
    <row r="208" spans="1:54" s="176" customFormat="1" x14ac:dyDescent="0.25">
      <c r="G208" s="177"/>
      <c r="H208" s="177"/>
      <c r="I208" s="177"/>
      <c r="J208" s="177"/>
      <c r="K208" s="177"/>
      <c r="L208" s="177"/>
      <c r="M208" s="177"/>
      <c r="T208" s="178"/>
      <c r="W208" s="179"/>
      <c r="X208" s="179"/>
      <c r="Y208" s="179"/>
      <c r="Z208" s="179"/>
      <c r="AA208" s="179"/>
      <c r="AB208" s="179"/>
      <c r="AC208" s="179"/>
      <c r="AD208" s="179"/>
      <c r="AE208" s="179"/>
      <c r="AF208" s="179"/>
      <c r="AG208" s="179"/>
      <c r="AH208" s="179"/>
      <c r="AI208" s="179"/>
      <c r="AJ208" s="179"/>
      <c r="AK208" s="179"/>
      <c r="AL208" s="179"/>
      <c r="AM208" s="179"/>
      <c r="AN208" s="179"/>
      <c r="AO208" s="179"/>
      <c r="AP208" s="179"/>
      <c r="AQ208" s="178"/>
      <c r="AR208" s="178"/>
      <c r="AS208" s="178"/>
      <c r="AT208" s="178"/>
      <c r="AU208" s="178"/>
      <c r="AV208" s="178"/>
      <c r="AW208" s="178"/>
      <c r="AX208" s="178"/>
      <c r="AY208" s="178"/>
      <c r="AZ208" s="178"/>
      <c r="BA208" s="178"/>
      <c r="BB208" s="178"/>
    </row>
    <row r="209" spans="7:54" s="176" customFormat="1" x14ac:dyDescent="0.25">
      <c r="G209" s="177"/>
      <c r="H209" s="177"/>
      <c r="I209" s="177"/>
      <c r="J209" s="177"/>
      <c r="K209" s="177"/>
      <c r="L209" s="177"/>
      <c r="M209" s="177"/>
      <c r="T209" s="178"/>
      <c r="W209" s="179"/>
      <c r="X209" s="179"/>
      <c r="Y209" s="179"/>
      <c r="Z209" s="179"/>
      <c r="AA209" s="179"/>
      <c r="AB209" s="179"/>
      <c r="AC209" s="179"/>
      <c r="AD209" s="179"/>
      <c r="AE209" s="179"/>
      <c r="AF209" s="179"/>
      <c r="AG209" s="179"/>
      <c r="AH209" s="179"/>
      <c r="AI209" s="179"/>
      <c r="AJ209" s="179"/>
      <c r="AK209" s="179"/>
      <c r="AL209" s="179"/>
      <c r="AM209" s="179"/>
      <c r="AN209" s="179"/>
      <c r="AO209" s="179"/>
      <c r="AP209" s="179"/>
      <c r="AQ209" s="178"/>
      <c r="AR209" s="178"/>
      <c r="AS209" s="178"/>
      <c r="AT209" s="178"/>
      <c r="AU209" s="178"/>
      <c r="AV209" s="178"/>
      <c r="AW209" s="178"/>
      <c r="AX209" s="178"/>
      <c r="AY209" s="178"/>
      <c r="AZ209" s="178"/>
      <c r="BA209" s="178"/>
      <c r="BB209" s="178"/>
    </row>
    <row r="210" spans="7:54" s="176" customFormat="1" x14ac:dyDescent="0.25">
      <c r="G210" s="177"/>
      <c r="H210" s="177"/>
      <c r="I210" s="177"/>
      <c r="J210" s="177"/>
      <c r="K210" s="177"/>
      <c r="L210" s="177"/>
      <c r="M210" s="177"/>
      <c r="T210" s="178"/>
      <c r="W210" s="179"/>
      <c r="X210" s="179"/>
      <c r="Y210" s="179"/>
      <c r="Z210" s="179"/>
      <c r="AA210" s="179"/>
      <c r="AB210" s="179"/>
      <c r="AC210" s="179"/>
      <c r="AD210" s="179"/>
      <c r="AE210" s="179"/>
      <c r="AF210" s="179"/>
      <c r="AG210" s="179"/>
      <c r="AH210" s="179"/>
      <c r="AI210" s="179"/>
      <c r="AJ210" s="179"/>
      <c r="AK210" s="179"/>
      <c r="AL210" s="179"/>
      <c r="AM210" s="179"/>
      <c r="AN210" s="179"/>
      <c r="AO210" s="179"/>
      <c r="AP210" s="179"/>
      <c r="AQ210" s="178"/>
      <c r="AR210" s="178"/>
      <c r="AS210" s="178"/>
      <c r="AT210" s="178"/>
      <c r="AU210" s="178"/>
      <c r="AV210" s="178"/>
      <c r="AW210" s="178"/>
      <c r="AX210" s="178"/>
      <c r="AY210" s="178"/>
      <c r="AZ210" s="178"/>
      <c r="BA210" s="178"/>
      <c r="BB210" s="178"/>
    </row>
    <row r="211" spans="7:54" s="176" customFormat="1" x14ac:dyDescent="0.25">
      <c r="G211" s="177"/>
      <c r="H211" s="177"/>
      <c r="I211" s="177"/>
      <c r="J211" s="177"/>
      <c r="K211" s="177"/>
      <c r="L211" s="177"/>
      <c r="M211" s="177"/>
      <c r="T211" s="178"/>
      <c r="W211" s="179"/>
      <c r="X211" s="179"/>
      <c r="Y211" s="179"/>
      <c r="Z211" s="179"/>
      <c r="AA211" s="179"/>
      <c r="AB211" s="179"/>
      <c r="AC211" s="179"/>
      <c r="AD211" s="179"/>
      <c r="AE211" s="179"/>
      <c r="AF211" s="179"/>
      <c r="AG211" s="179"/>
      <c r="AH211" s="179"/>
      <c r="AI211" s="179"/>
      <c r="AJ211" s="179"/>
      <c r="AK211" s="179"/>
      <c r="AL211" s="179"/>
      <c r="AM211" s="179"/>
      <c r="AN211" s="179"/>
      <c r="AO211" s="179"/>
      <c r="AP211" s="179"/>
      <c r="AQ211" s="178"/>
      <c r="AR211" s="178"/>
      <c r="AS211" s="178"/>
      <c r="AT211" s="178"/>
      <c r="AU211" s="178"/>
      <c r="AV211" s="178"/>
      <c r="AW211" s="178"/>
      <c r="AX211" s="178"/>
      <c r="AY211" s="178"/>
      <c r="AZ211" s="178"/>
      <c r="BA211" s="178"/>
      <c r="BB211" s="178"/>
    </row>
    <row r="212" spans="7:54" s="176" customFormat="1" x14ac:dyDescent="0.25">
      <c r="G212" s="177"/>
      <c r="H212" s="177"/>
      <c r="I212" s="177"/>
      <c r="J212" s="177"/>
      <c r="K212" s="177"/>
      <c r="L212" s="177"/>
      <c r="M212" s="177"/>
      <c r="T212" s="178"/>
      <c r="W212" s="179"/>
      <c r="X212" s="179"/>
      <c r="Y212" s="179"/>
      <c r="Z212" s="179"/>
      <c r="AA212" s="179"/>
      <c r="AB212" s="179"/>
      <c r="AC212" s="179"/>
      <c r="AD212" s="179"/>
      <c r="AE212" s="179"/>
      <c r="AF212" s="179"/>
      <c r="AG212" s="179"/>
      <c r="AH212" s="179"/>
      <c r="AI212" s="179"/>
      <c r="AJ212" s="179"/>
      <c r="AK212" s="179"/>
      <c r="AL212" s="179"/>
      <c r="AM212" s="179"/>
      <c r="AN212" s="179"/>
      <c r="AO212" s="179"/>
      <c r="AP212" s="179"/>
      <c r="AQ212" s="178"/>
      <c r="AR212" s="178"/>
      <c r="AS212" s="178"/>
      <c r="AT212" s="178"/>
      <c r="AU212" s="178"/>
      <c r="AV212" s="178"/>
      <c r="AW212" s="178"/>
      <c r="AX212" s="178"/>
      <c r="AY212" s="178"/>
      <c r="AZ212" s="178"/>
      <c r="BA212" s="178"/>
      <c r="BB212" s="178"/>
    </row>
    <row r="213" spans="7:54" s="176" customFormat="1" x14ac:dyDescent="0.25">
      <c r="G213" s="177"/>
      <c r="H213" s="177"/>
      <c r="I213" s="177"/>
      <c r="J213" s="177"/>
      <c r="K213" s="177"/>
      <c r="L213" s="177"/>
      <c r="M213" s="177"/>
      <c r="T213" s="178"/>
      <c r="W213" s="179"/>
      <c r="X213" s="179"/>
      <c r="Y213" s="179"/>
      <c r="Z213" s="179"/>
      <c r="AA213" s="179"/>
      <c r="AB213" s="179"/>
      <c r="AC213" s="179"/>
      <c r="AD213" s="179"/>
      <c r="AE213" s="179"/>
      <c r="AF213" s="179"/>
      <c r="AG213" s="179"/>
      <c r="AH213" s="179"/>
      <c r="AI213" s="179"/>
      <c r="AJ213" s="179"/>
      <c r="AK213" s="179"/>
      <c r="AL213" s="179"/>
      <c r="AM213" s="179"/>
      <c r="AN213" s="179"/>
      <c r="AO213" s="179"/>
      <c r="AP213" s="179"/>
      <c r="AQ213" s="178"/>
      <c r="AR213" s="178"/>
      <c r="AS213" s="178"/>
      <c r="AT213" s="178"/>
      <c r="AU213" s="178"/>
      <c r="AV213" s="178"/>
      <c r="AW213" s="178"/>
      <c r="AX213" s="178"/>
      <c r="AY213" s="178"/>
      <c r="AZ213" s="178"/>
      <c r="BA213" s="178"/>
      <c r="BB213" s="178"/>
    </row>
    <row r="214" spans="7:54" s="176" customFormat="1" x14ac:dyDescent="0.25">
      <c r="G214" s="177"/>
      <c r="H214" s="177"/>
      <c r="I214" s="177"/>
      <c r="J214" s="177"/>
      <c r="K214" s="177"/>
      <c r="L214" s="177"/>
      <c r="M214" s="177"/>
      <c r="T214" s="178"/>
      <c r="W214" s="179"/>
      <c r="X214" s="179"/>
      <c r="Y214" s="179"/>
      <c r="Z214" s="179"/>
      <c r="AA214" s="179"/>
      <c r="AB214" s="179"/>
      <c r="AC214" s="179"/>
      <c r="AD214" s="179"/>
      <c r="AE214" s="179"/>
      <c r="AF214" s="179"/>
      <c r="AG214" s="179"/>
      <c r="AH214" s="179"/>
      <c r="AI214" s="179"/>
      <c r="AJ214" s="179"/>
      <c r="AK214" s="179"/>
      <c r="AL214" s="179"/>
      <c r="AM214" s="179"/>
      <c r="AN214" s="179"/>
      <c r="AO214" s="179"/>
      <c r="AP214" s="179"/>
      <c r="AQ214" s="178"/>
      <c r="AR214" s="178"/>
      <c r="AS214" s="178"/>
      <c r="AT214" s="178"/>
      <c r="AU214" s="178"/>
      <c r="AV214" s="178"/>
      <c r="AW214" s="178"/>
      <c r="AX214" s="178"/>
      <c r="AY214" s="178"/>
      <c r="AZ214" s="178"/>
      <c r="BA214" s="178"/>
      <c r="BB214" s="178"/>
    </row>
    <row r="215" spans="7:54" s="176" customFormat="1" x14ac:dyDescent="0.25">
      <c r="G215" s="177"/>
      <c r="H215" s="177"/>
      <c r="I215" s="177"/>
      <c r="J215" s="177"/>
      <c r="K215" s="177"/>
      <c r="L215" s="177"/>
      <c r="M215" s="177"/>
      <c r="T215" s="178"/>
      <c r="W215" s="179"/>
      <c r="X215" s="179"/>
      <c r="Y215" s="179"/>
      <c r="Z215" s="179"/>
      <c r="AA215" s="179"/>
      <c r="AB215" s="179"/>
      <c r="AC215" s="179"/>
      <c r="AD215" s="179"/>
      <c r="AE215" s="179"/>
      <c r="AF215" s="179"/>
      <c r="AG215" s="179"/>
      <c r="AH215" s="179"/>
      <c r="AI215" s="179"/>
      <c r="AJ215" s="179"/>
      <c r="AK215" s="179"/>
      <c r="AL215" s="179"/>
      <c r="AM215" s="179"/>
      <c r="AN215" s="179"/>
      <c r="AO215" s="179"/>
      <c r="AP215" s="179"/>
      <c r="AQ215" s="178"/>
      <c r="AR215" s="178"/>
      <c r="AS215" s="178"/>
      <c r="AT215" s="178"/>
      <c r="AU215" s="178"/>
      <c r="AV215" s="178"/>
      <c r="AW215" s="178"/>
      <c r="AX215" s="178"/>
      <c r="AY215" s="178"/>
      <c r="AZ215" s="178"/>
      <c r="BA215" s="178"/>
      <c r="BB215" s="178"/>
    </row>
    <row r="216" spans="7:54" s="176" customFormat="1" x14ac:dyDescent="0.25">
      <c r="G216" s="177"/>
      <c r="H216" s="177"/>
      <c r="I216" s="177"/>
      <c r="J216" s="177"/>
      <c r="K216" s="177"/>
      <c r="L216" s="177"/>
      <c r="M216" s="177"/>
      <c r="T216" s="178"/>
      <c r="W216" s="179"/>
      <c r="X216" s="179"/>
      <c r="Y216" s="179"/>
      <c r="Z216" s="179"/>
      <c r="AA216" s="179"/>
      <c r="AB216" s="179"/>
      <c r="AC216" s="179"/>
      <c r="AD216" s="179"/>
      <c r="AE216" s="179"/>
      <c r="AF216" s="179"/>
      <c r="AG216" s="179"/>
      <c r="AH216" s="179"/>
      <c r="AI216" s="179"/>
      <c r="AJ216" s="179"/>
      <c r="AK216" s="179"/>
      <c r="AL216" s="179"/>
      <c r="AM216" s="179"/>
      <c r="AN216" s="179"/>
      <c r="AO216" s="179"/>
      <c r="AP216" s="179"/>
      <c r="AQ216" s="178"/>
      <c r="AR216" s="178"/>
      <c r="AS216" s="178"/>
      <c r="AT216" s="178"/>
      <c r="AU216" s="178"/>
      <c r="AV216" s="178"/>
      <c r="AW216" s="178"/>
      <c r="AX216" s="178"/>
      <c r="AY216" s="178"/>
      <c r="AZ216" s="178"/>
      <c r="BA216" s="178"/>
      <c r="BB216" s="178"/>
    </row>
    <row r="217" spans="7:54" s="176" customFormat="1" x14ac:dyDescent="0.25">
      <c r="G217" s="177"/>
      <c r="H217" s="177"/>
      <c r="I217" s="177"/>
      <c r="J217" s="177"/>
      <c r="K217" s="177"/>
      <c r="L217" s="177"/>
      <c r="M217" s="177"/>
      <c r="T217" s="178"/>
      <c r="W217" s="179"/>
      <c r="X217" s="179"/>
      <c r="Y217" s="179"/>
      <c r="Z217" s="179"/>
      <c r="AA217" s="179"/>
      <c r="AB217" s="179"/>
      <c r="AC217" s="179"/>
      <c r="AD217" s="179"/>
      <c r="AE217" s="179"/>
      <c r="AF217" s="179"/>
      <c r="AG217" s="179"/>
      <c r="AH217" s="179"/>
      <c r="AI217" s="179"/>
      <c r="AJ217" s="179"/>
      <c r="AK217" s="179"/>
      <c r="AL217" s="179"/>
      <c r="AM217" s="179"/>
      <c r="AN217" s="179"/>
      <c r="AO217" s="179"/>
      <c r="AP217" s="179"/>
      <c r="AQ217" s="178"/>
      <c r="AR217" s="178"/>
      <c r="AS217" s="178"/>
      <c r="AT217" s="178"/>
      <c r="AU217" s="178"/>
      <c r="AV217" s="178"/>
      <c r="AW217" s="178"/>
      <c r="AX217" s="178"/>
      <c r="AY217" s="178"/>
      <c r="AZ217" s="178"/>
      <c r="BA217" s="178"/>
      <c r="BB217" s="178"/>
    </row>
    <row r="218" spans="7:54" s="176" customFormat="1" x14ac:dyDescent="0.25">
      <c r="G218" s="177"/>
      <c r="H218" s="177"/>
      <c r="I218" s="177"/>
      <c r="J218" s="177"/>
      <c r="K218" s="177"/>
      <c r="L218" s="177"/>
      <c r="M218" s="177"/>
      <c r="T218" s="178"/>
      <c r="W218" s="179"/>
      <c r="X218" s="179"/>
      <c r="Y218" s="179"/>
      <c r="Z218" s="179"/>
      <c r="AA218" s="179"/>
      <c r="AB218" s="179"/>
      <c r="AC218" s="179"/>
      <c r="AD218" s="179"/>
      <c r="AE218" s="179"/>
      <c r="AF218" s="179"/>
      <c r="AG218" s="179"/>
      <c r="AH218" s="179"/>
      <c r="AI218" s="179"/>
      <c r="AJ218" s="179"/>
      <c r="AK218" s="179"/>
      <c r="AL218" s="179"/>
      <c r="AM218" s="179"/>
      <c r="AN218" s="179"/>
      <c r="AO218" s="179"/>
      <c r="AP218" s="179"/>
      <c r="AQ218" s="178"/>
      <c r="AR218" s="178"/>
      <c r="AS218" s="178"/>
      <c r="AT218" s="178"/>
      <c r="AU218" s="178"/>
      <c r="AV218" s="178"/>
      <c r="AW218" s="178"/>
      <c r="AX218" s="178"/>
      <c r="AY218" s="178"/>
      <c r="AZ218" s="178"/>
      <c r="BA218" s="178"/>
      <c r="BB218" s="178"/>
    </row>
    <row r="219" spans="7:54" s="176" customFormat="1" x14ac:dyDescent="0.25">
      <c r="G219" s="177"/>
      <c r="H219" s="177"/>
      <c r="I219" s="177"/>
      <c r="J219" s="177"/>
      <c r="K219" s="177"/>
      <c r="L219" s="177"/>
      <c r="M219" s="177"/>
      <c r="T219" s="178"/>
      <c r="W219" s="179"/>
      <c r="X219" s="179"/>
      <c r="Y219" s="179"/>
      <c r="Z219" s="179"/>
      <c r="AA219" s="179"/>
      <c r="AB219" s="179"/>
      <c r="AC219" s="179"/>
      <c r="AD219" s="179"/>
      <c r="AE219" s="179"/>
      <c r="AF219" s="179"/>
      <c r="AG219" s="179"/>
      <c r="AH219" s="179"/>
      <c r="AI219" s="179"/>
      <c r="AJ219" s="179"/>
      <c r="AK219" s="179"/>
      <c r="AL219" s="179"/>
      <c r="AM219" s="179"/>
      <c r="AN219" s="179"/>
      <c r="AO219" s="179"/>
      <c r="AP219" s="179"/>
      <c r="AQ219" s="178"/>
      <c r="AR219" s="178"/>
      <c r="AS219" s="178"/>
      <c r="AT219" s="178"/>
      <c r="AU219" s="178"/>
      <c r="AV219" s="178"/>
      <c r="AW219" s="178"/>
      <c r="AX219" s="178"/>
      <c r="AY219" s="178"/>
      <c r="AZ219" s="178"/>
      <c r="BA219" s="178"/>
      <c r="BB219" s="178"/>
    </row>
    <row r="220" spans="7:54" s="176" customFormat="1" x14ac:dyDescent="0.25">
      <c r="G220" s="177"/>
      <c r="H220" s="177"/>
      <c r="I220" s="177"/>
      <c r="J220" s="177"/>
      <c r="K220" s="177"/>
      <c r="L220" s="177"/>
      <c r="M220" s="177"/>
      <c r="T220" s="178"/>
      <c r="W220" s="179"/>
      <c r="X220" s="179"/>
      <c r="Y220" s="179"/>
      <c r="Z220" s="179"/>
      <c r="AA220" s="179"/>
      <c r="AB220" s="179"/>
      <c r="AC220" s="179"/>
      <c r="AD220" s="179"/>
      <c r="AE220" s="179"/>
      <c r="AF220" s="179"/>
      <c r="AG220" s="179"/>
      <c r="AH220" s="179"/>
      <c r="AI220" s="179"/>
      <c r="AJ220" s="179"/>
      <c r="AK220" s="179"/>
      <c r="AL220" s="179"/>
      <c r="AM220" s="179"/>
      <c r="AN220" s="179"/>
      <c r="AO220" s="179"/>
      <c r="AP220" s="179"/>
      <c r="AQ220" s="178"/>
      <c r="AR220" s="178"/>
      <c r="AS220" s="178"/>
      <c r="AT220" s="178"/>
      <c r="AU220" s="178"/>
      <c r="AV220" s="178"/>
      <c r="AW220" s="178"/>
      <c r="AX220" s="178"/>
      <c r="AY220" s="178"/>
      <c r="AZ220" s="178"/>
      <c r="BA220" s="178"/>
      <c r="BB220" s="178"/>
    </row>
    <row r="221" spans="7:54" s="176" customFormat="1" x14ac:dyDescent="0.25">
      <c r="G221" s="177"/>
      <c r="H221" s="177"/>
      <c r="I221" s="177"/>
      <c r="J221" s="177"/>
      <c r="K221" s="177"/>
      <c r="L221" s="177"/>
      <c r="M221" s="177"/>
      <c r="T221" s="178"/>
      <c r="W221" s="179"/>
      <c r="X221" s="179"/>
      <c r="Y221" s="179"/>
      <c r="Z221" s="179"/>
      <c r="AA221" s="179"/>
      <c r="AB221" s="179"/>
      <c r="AC221" s="179"/>
      <c r="AD221" s="179"/>
      <c r="AE221" s="179"/>
      <c r="AF221" s="179"/>
      <c r="AG221" s="179"/>
      <c r="AH221" s="179"/>
      <c r="AI221" s="179"/>
      <c r="AJ221" s="179"/>
      <c r="AK221" s="179"/>
      <c r="AL221" s="179"/>
      <c r="AM221" s="179"/>
      <c r="AN221" s="179"/>
      <c r="AO221" s="179"/>
      <c r="AP221" s="179"/>
      <c r="AQ221" s="178"/>
      <c r="AR221" s="178"/>
      <c r="AS221" s="178"/>
      <c r="AT221" s="178"/>
      <c r="AU221" s="178"/>
      <c r="AV221" s="178"/>
      <c r="AW221" s="178"/>
      <c r="AX221" s="178"/>
      <c r="AY221" s="178"/>
      <c r="AZ221" s="178"/>
      <c r="BA221" s="178"/>
      <c r="BB221" s="178"/>
    </row>
    <row r="222" spans="7:54" s="176" customFormat="1" x14ac:dyDescent="0.25">
      <c r="G222" s="177"/>
      <c r="H222" s="177"/>
      <c r="I222" s="177"/>
      <c r="J222" s="177"/>
      <c r="K222" s="177"/>
      <c r="L222" s="177"/>
      <c r="M222" s="177"/>
      <c r="T222" s="178"/>
      <c r="W222" s="179"/>
      <c r="X222" s="179"/>
      <c r="Y222" s="179"/>
      <c r="Z222" s="179"/>
      <c r="AA222" s="179"/>
      <c r="AB222" s="179"/>
      <c r="AC222" s="179"/>
      <c r="AD222" s="179"/>
      <c r="AE222" s="179"/>
      <c r="AF222" s="179"/>
      <c r="AG222" s="179"/>
      <c r="AH222" s="179"/>
      <c r="AI222" s="179"/>
      <c r="AJ222" s="179"/>
      <c r="AK222" s="179"/>
      <c r="AL222" s="179"/>
      <c r="AM222" s="179"/>
      <c r="AN222" s="179"/>
      <c r="AO222" s="179"/>
      <c r="AP222" s="179"/>
      <c r="AQ222" s="178"/>
      <c r="AR222" s="178"/>
      <c r="AS222" s="178"/>
      <c r="AT222" s="178"/>
      <c r="AU222" s="178"/>
      <c r="AV222" s="178"/>
      <c r="AW222" s="178"/>
      <c r="AX222" s="178"/>
      <c r="AY222" s="178"/>
      <c r="AZ222" s="178"/>
      <c r="BA222" s="178"/>
      <c r="BB222" s="178"/>
    </row>
    <row r="223" spans="7:54" s="176" customFormat="1" x14ac:dyDescent="0.25">
      <c r="G223" s="177"/>
      <c r="H223" s="177"/>
      <c r="I223" s="177"/>
      <c r="J223" s="177"/>
      <c r="K223" s="177"/>
      <c r="L223" s="177"/>
      <c r="M223" s="177"/>
      <c r="T223" s="178"/>
      <c r="W223" s="179"/>
      <c r="X223" s="179"/>
      <c r="Y223" s="179"/>
      <c r="Z223" s="179"/>
      <c r="AA223" s="179"/>
      <c r="AB223" s="179"/>
      <c r="AC223" s="179"/>
      <c r="AD223" s="179"/>
      <c r="AE223" s="179"/>
      <c r="AF223" s="179"/>
      <c r="AG223" s="179"/>
      <c r="AH223" s="179"/>
      <c r="AI223" s="179"/>
      <c r="AJ223" s="179"/>
      <c r="AK223" s="179"/>
      <c r="AL223" s="179"/>
      <c r="AM223" s="179"/>
      <c r="AN223" s="179"/>
      <c r="AO223" s="179"/>
      <c r="AP223" s="179"/>
      <c r="AQ223" s="178"/>
      <c r="AR223" s="178"/>
      <c r="AS223" s="178"/>
      <c r="AT223" s="178"/>
      <c r="AU223" s="178"/>
      <c r="AV223" s="178"/>
      <c r="AW223" s="178"/>
      <c r="AX223" s="178"/>
      <c r="AY223" s="178"/>
      <c r="AZ223" s="178"/>
      <c r="BA223" s="178"/>
      <c r="BB223" s="178"/>
    </row>
    <row r="224" spans="7:54" s="176" customFormat="1" x14ac:dyDescent="0.25">
      <c r="G224" s="177"/>
      <c r="H224" s="177"/>
      <c r="I224" s="177"/>
      <c r="J224" s="177"/>
      <c r="K224" s="177"/>
      <c r="L224" s="177"/>
      <c r="M224" s="177"/>
      <c r="T224" s="178"/>
      <c r="W224" s="179"/>
      <c r="X224" s="179"/>
      <c r="Y224" s="179"/>
      <c r="Z224" s="179"/>
      <c r="AA224" s="179"/>
      <c r="AB224" s="179"/>
      <c r="AC224" s="179"/>
      <c r="AD224" s="179"/>
      <c r="AE224" s="179"/>
      <c r="AF224" s="179"/>
      <c r="AG224" s="179"/>
      <c r="AH224" s="179"/>
      <c r="AI224" s="179"/>
      <c r="AJ224" s="179"/>
      <c r="AK224" s="179"/>
      <c r="AL224" s="179"/>
      <c r="AM224" s="179"/>
      <c r="AN224" s="179"/>
      <c r="AO224" s="179"/>
      <c r="AP224" s="179"/>
      <c r="AQ224" s="178"/>
      <c r="AR224" s="178"/>
      <c r="AS224" s="178"/>
      <c r="AT224" s="178"/>
      <c r="AU224" s="178"/>
      <c r="AV224" s="178"/>
      <c r="AW224" s="178"/>
      <c r="AX224" s="178"/>
      <c r="AY224" s="178"/>
      <c r="AZ224" s="178"/>
      <c r="BA224" s="178"/>
      <c r="BB224" s="178"/>
    </row>
    <row r="225" spans="7:54" s="176" customFormat="1" x14ac:dyDescent="0.25">
      <c r="G225" s="177"/>
      <c r="H225" s="177"/>
      <c r="I225" s="177"/>
      <c r="J225" s="177"/>
      <c r="K225" s="177"/>
      <c r="L225" s="177"/>
      <c r="M225" s="177"/>
      <c r="T225" s="178"/>
      <c r="W225" s="179"/>
      <c r="X225" s="179"/>
      <c r="Y225" s="179"/>
      <c r="Z225" s="179"/>
      <c r="AA225" s="179"/>
      <c r="AB225" s="179"/>
      <c r="AC225" s="179"/>
      <c r="AD225" s="179"/>
      <c r="AE225" s="179"/>
      <c r="AF225" s="179"/>
      <c r="AG225" s="179"/>
      <c r="AH225" s="179"/>
      <c r="AI225" s="179"/>
      <c r="AJ225" s="179"/>
      <c r="AK225" s="179"/>
      <c r="AL225" s="179"/>
      <c r="AM225" s="179"/>
      <c r="AN225" s="179"/>
      <c r="AO225" s="179"/>
      <c r="AP225" s="179"/>
      <c r="AQ225" s="178"/>
      <c r="AR225" s="178"/>
      <c r="AS225" s="178"/>
      <c r="AT225" s="178"/>
      <c r="AU225" s="178"/>
      <c r="AV225" s="178"/>
      <c r="AW225" s="178"/>
      <c r="AX225" s="178"/>
      <c r="AY225" s="178"/>
      <c r="AZ225" s="178"/>
      <c r="BA225" s="178"/>
      <c r="BB225" s="178"/>
    </row>
    <row r="226" spans="7:54" s="176" customFormat="1" x14ac:dyDescent="0.25">
      <c r="G226" s="177"/>
      <c r="H226" s="177"/>
      <c r="I226" s="177"/>
      <c r="J226" s="177"/>
      <c r="K226" s="177"/>
      <c r="L226" s="177"/>
      <c r="M226" s="177"/>
      <c r="T226" s="178"/>
      <c r="W226" s="179"/>
      <c r="X226" s="179"/>
      <c r="Y226" s="179"/>
      <c r="Z226" s="179"/>
      <c r="AA226" s="179"/>
      <c r="AB226" s="179"/>
      <c r="AC226" s="179"/>
      <c r="AD226" s="179"/>
      <c r="AE226" s="179"/>
      <c r="AF226" s="179"/>
      <c r="AG226" s="179"/>
      <c r="AH226" s="179"/>
      <c r="AI226" s="179"/>
      <c r="AJ226" s="179"/>
      <c r="AK226" s="179"/>
      <c r="AL226" s="179"/>
      <c r="AM226" s="179"/>
      <c r="AN226" s="179"/>
      <c r="AO226" s="179"/>
      <c r="AP226" s="179"/>
      <c r="AQ226" s="178"/>
      <c r="AR226" s="178"/>
      <c r="AS226" s="178"/>
      <c r="AT226" s="178"/>
      <c r="AU226" s="178"/>
      <c r="AV226" s="178"/>
      <c r="AW226" s="178"/>
      <c r="AX226" s="178"/>
      <c r="AY226" s="178"/>
      <c r="AZ226" s="178"/>
      <c r="BA226" s="178"/>
      <c r="BB226" s="178"/>
    </row>
    <row r="227" spans="7:54" s="176" customFormat="1" x14ac:dyDescent="0.25">
      <c r="G227" s="177"/>
      <c r="H227" s="177"/>
      <c r="I227" s="177"/>
      <c r="J227" s="177"/>
      <c r="K227" s="177"/>
      <c r="L227" s="177"/>
      <c r="M227" s="177"/>
      <c r="T227" s="178"/>
      <c r="W227" s="179"/>
      <c r="X227" s="179"/>
      <c r="Y227" s="179"/>
      <c r="Z227" s="179"/>
      <c r="AA227" s="179"/>
      <c r="AB227" s="179"/>
      <c r="AC227" s="179"/>
      <c r="AD227" s="179"/>
      <c r="AE227" s="179"/>
      <c r="AF227" s="179"/>
      <c r="AG227" s="179"/>
      <c r="AH227" s="179"/>
      <c r="AI227" s="179"/>
      <c r="AJ227" s="179"/>
      <c r="AK227" s="179"/>
      <c r="AL227" s="179"/>
      <c r="AM227" s="179"/>
      <c r="AN227" s="179"/>
      <c r="AO227" s="179"/>
      <c r="AP227" s="179"/>
      <c r="AQ227" s="178"/>
      <c r="AR227" s="178"/>
      <c r="AS227" s="178"/>
      <c r="AT227" s="178"/>
      <c r="AU227" s="178"/>
      <c r="AV227" s="178"/>
      <c r="AW227" s="178"/>
      <c r="AX227" s="178"/>
      <c r="AY227" s="178"/>
      <c r="AZ227" s="178"/>
      <c r="BA227" s="178"/>
      <c r="BB227" s="178"/>
    </row>
    <row r="228" spans="7:54" s="176" customFormat="1" x14ac:dyDescent="0.25">
      <c r="G228" s="177"/>
      <c r="H228" s="177"/>
      <c r="I228" s="177"/>
      <c r="J228" s="177"/>
      <c r="K228" s="177"/>
      <c r="L228" s="177"/>
      <c r="M228" s="177"/>
      <c r="T228" s="178"/>
      <c r="W228" s="179"/>
      <c r="X228" s="179"/>
      <c r="Y228" s="179"/>
      <c r="Z228" s="179"/>
      <c r="AA228" s="179"/>
      <c r="AB228" s="179"/>
      <c r="AC228" s="179"/>
      <c r="AD228" s="179"/>
      <c r="AE228" s="179"/>
      <c r="AF228" s="179"/>
      <c r="AG228" s="179"/>
      <c r="AH228" s="179"/>
      <c r="AI228" s="179"/>
      <c r="AJ228" s="179"/>
      <c r="AK228" s="179"/>
      <c r="AL228" s="179"/>
      <c r="AM228" s="179"/>
      <c r="AN228" s="179"/>
      <c r="AO228" s="179"/>
      <c r="AP228" s="179"/>
      <c r="AQ228" s="178"/>
      <c r="AR228" s="178"/>
      <c r="AS228" s="178"/>
      <c r="AT228" s="178"/>
      <c r="AU228" s="178"/>
      <c r="AV228" s="178"/>
      <c r="AW228" s="178"/>
      <c r="AX228" s="178"/>
      <c r="AY228" s="178"/>
      <c r="AZ228" s="178"/>
      <c r="BA228" s="178"/>
      <c r="BB228" s="178"/>
    </row>
    <row r="229" spans="7:54" s="176" customFormat="1" x14ac:dyDescent="0.25">
      <c r="G229" s="177"/>
      <c r="H229" s="177"/>
      <c r="I229" s="177"/>
      <c r="J229" s="177"/>
      <c r="K229" s="177"/>
      <c r="L229" s="177"/>
      <c r="M229" s="177"/>
      <c r="T229" s="178"/>
      <c r="W229" s="179"/>
      <c r="X229" s="179"/>
      <c r="Y229" s="179"/>
      <c r="Z229" s="179"/>
      <c r="AA229" s="179"/>
      <c r="AB229" s="179"/>
      <c r="AC229" s="179"/>
      <c r="AD229" s="179"/>
      <c r="AE229" s="179"/>
      <c r="AF229" s="179"/>
      <c r="AG229" s="179"/>
      <c r="AH229" s="179"/>
      <c r="AI229" s="179"/>
      <c r="AJ229" s="179"/>
      <c r="AK229" s="179"/>
      <c r="AL229" s="179"/>
      <c r="AM229" s="179"/>
      <c r="AN229" s="179"/>
      <c r="AO229" s="179"/>
      <c r="AP229" s="179"/>
      <c r="AQ229" s="178"/>
      <c r="AR229" s="178"/>
      <c r="AS229" s="178"/>
      <c r="AT229" s="178"/>
      <c r="AU229" s="178"/>
      <c r="AV229" s="178"/>
      <c r="AW229" s="178"/>
      <c r="AX229" s="178"/>
      <c r="AY229" s="178"/>
      <c r="AZ229" s="178"/>
      <c r="BA229" s="178"/>
      <c r="BB229" s="178"/>
    </row>
    <row r="230" spans="7:54" s="176" customFormat="1" x14ac:dyDescent="0.25">
      <c r="G230" s="177"/>
      <c r="H230" s="177"/>
      <c r="I230" s="177"/>
      <c r="J230" s="177"/>
      <c r="K230" s="177"/>
      <c r="L230" s="177"/>
      <c r="M230" s="177"/>
      <c r="T230" s="178"/>
      <c r="W230" s="179"/>
      <c r="X230" s="179"/>
      <c r="Y230" s="179"/>
      <c r="Z230" s="179"/>
      <c r="AA230" s="179"/>
      <c r="AB230" s="179"/>
      <c r="AC230" s="179"/>
      <c r="AD230" s="179"/>
      <c r="AE230" s="179"/>
      <c r="AF230" s="179"/>
      <c r="AG230" s="179"/>
      <c r="AH230" s="179"/>
      <c r="AI230" s="179"/>
      <c r="AJ230" s="179"/>
      <c r="AK230" s="179"/>
      <c r="AL230" s="179"/>
      <c r="AM230" s="179"/>
      <c r="AN230" s="179"/>
      <c r="AO230" s="179"/>
      <c r="AP230" s="179"/>
      <c r="AQ230" s="178"/>
      <c r="AR230" s="178"/>
      <c r="AS230" s="178"/>
      <c r="AT230" s="178"/>
      <c r="AU230" s="178"/>
      <c r="AV230" s="178"/>
      <c r="AW230" s="178"/>
      <c r="AX230" s="178"/>
      <c r="AY230" s="178"/>
      <c r="AZ230" s="178"/>
      <c r="BA230" s="178"/>
      <c r="BB230" s="178"/>
    </row>
    <row r="231" spans="7:54" s="176" customFormat="1" x14ac:dyDescent="0.25">
      <c r="G231" s="177"/>
      <c r="H231" s="177"/>
      <c r="I231" s="177"/>
      <c r="J231" s="177"/>
      <c r="K231" s="177"/>
      <c r="L231" s="177"/>
      <c r="M231" s="177"/>
      <c r="T231" s="178"/>
      <c r="W231" s="179"/>
      <c r="X231" s="179"/>
      <c r="Y231" s="179"/>
      <c r="Z231" s="179"/>
      <c r="AA231" s="179"/>
      <c r="AB231" s="179"/>
      <c r="AC231" s="179"/>
      <c r="AD231" s="179"/>
      <c r="AE231" s="179"/>
      <c r="AF231" s="179"/>
      <c r="AG231" s="179"/>
      <c r="AH231" s="179"/>
      <c r="AI231" s="179"/>
      <c r="AJ231" s="179"/>
      <c r="AK231" s="179"/>
      <c r="AL231" s="179"/>
      <c r="AM231" s="179"/>
      <c r="AN231" s="179"/>
      <c r="AO231" s="179"/>
      <c r="AP231" s="179"/>
      <c r="AQ231" s="178"/>
      <c r="AR231" s="178"/>
      <c r="AS231" s="178"/>
      <c r="AT231" s="178"/>
      <c r="AU231" s="178"/>
      <c r="AV231" s="178"/>
      <c r="AW231" s="178"/>
      <c r="AX231" s="178"/>
      <c r="AY231" s="178"/>
      <c r="AZ231" s="178"/>
      <c r="BA231" s="178"/>
      <c r="BB231" s="178"/>
    </row>
    <row r="232" spans="7:54" s="176" customFormat="1" x14ac:dyDescent="0.25">
      <c r="G232" s="177"/>
      <c r="H232" s="177"/>
      <c r="I232" s="177"/>
      <c r="J232" s="177"/>
      <c r="K232" s="177"/>
      <c r="L232" s="177"/>
      <c r="M232" s="177"/>
      <c r="T232" s="178"/>
      <c r="W232" s="179"/>
      <c r="X232" s="179"/>
      <c r="Y232" s="179"/>
      <c r="Z232" s="179"/>
      <c r="AA232" s="179"/>
      <c r="AB232" s="179"/>
      <c r="AC232" s="179"/>
      <c r="AD232" s="179"/>
      <c r="AE232" s="179"/>
      <c r="AF232" s="179"/>
      <c r="AG232" s="179"/>
      <c r="AH232" s="179"/>
      <c r="AI232" s="179"/>
      <c r="AJ232" s="179"/>
      <c r="AK232" s="179"/>
      <c r="AL232" s="179"/>
      <c r="AM232" s="179"/>
      <c r="AN232" s="179"/>
      <c r="AO232" s="179"/>
      <c r="AP232" s="179"/>
      <c r="AQ232" s="178"/>
      <c r="AR232" s="178"/>
      <c r="AS232" s="178"/>
      <c r="AT232" s="178"/>
      <c r="AU232" s="178"/>
      <c r="AV232" s="178"/>
      <c r="AW232" s="178"/>
      <c r="AX232" s="178"/>
      <c r="AY232" s="178"/>
      <c r="AZ232" s="178"/>
      <c r="BA232" s="178"/>
      <c r="BB232" s="178"/>
    </row>
    <row r="233" spans="7:54" s="176" customFormat="1" x14ac:dyDescent="0.25">
      <c r="G233" s="177"/>
      <c r="H233" s="177"/>
      <c r="I233" s="177"/>
      <c r="J233" s="177"/>
      <c r="K233" s="177"/>
      <c r="L233" s="177"/>
      <c r="M233" s="177"/>
      <c r="T233" s="178"/>
      <c r="W233" s="179"/>
      <c r="X233" s="179"/>
      <c r="Y233" s="179"/>
      <c r="Z233" s="179"/>
      <c r="AA233" s="179"/>
      <c r="AB233" s="179"/>
      <c r="AC233" s="179"/>
      <c r="AD233" s="179"/>
      <c r="AE233" s="179"/>
      <c r="AF233" s="179"/>
      <c r="AG233" s="179"/>
      <c r="AH233" s="179"/>
      <c r="AI233" s="179"/>
      <c r="AJ233" s="179"/>
      <c r="AK233" s="179"/>
      <c r="AL233" s="179"/>
      <c r="AM233" s="179"/>
      <c r="AN233" s="179"/>
      <c r="AO233" s="179"/>
      <c r="AP233" s="179"/>
      <c r="AQ233" s="178"/>
      <c r="AR233" s="178"/>
      <c r="AS233" s="178"/>
      <c r="AT233" s="178"/>
      <c r="AU233" s="178"/>
      <c r="AV233" s="178"/>
      <c r="AW233" s="178"/>
      <c r="AX233" s="178"/>
      <c r="AY233" s="178"/>
      <c r="AZ233" s="178"/>
      <c r="BA233" s="178"/>
      <c r="BB233" s="178"/>
    </row>
    <row r="234" spans="7:54" s="176" customFormat="1" x14ac:dyDescent="0.25">
      <c r="G234" s="177"/>
      <c r="H234" s="177"/>
      <c r="I234" s="177"/>
      <c r="J234" s="177"/>
      <c r="K234" s="177"/>
      <c r="L234" s="177"/>
      <c r="M234" s="177"/>
      <c r="T234" s="178"/>
      <c r="W234" s="179"/>
      <c r="X234" s="179"/>
      <c r="Y234" s="179"/>
      <c r="Z234" s="179"/>
      <c r="AA234" s="179"/>
      <c r="AB234" s="179"/>
      <c r="AC234" s="179"/>
      <c r="AD234" s="179"/>
      <c r="AE234" s="179"/>
      <c r="AF234" s="179"/>
      <c r="AG234" s="179"/>
      <c r="AH234" s="179"/>
      <c r="AI234" s="179"/>
      <c r="AJ234" s="179"/>
      <c r="AK234" s="179"/>
      <c r="AL234" s="179"/>
      <c r="AM234" s="179"/>
      <c r="AN234" s="179"/>
      <c r="AO234" s="179"/>
      <c r="AP234" s="179"/>
      <c r="AQ234" s="178"/>
      <c r="AR234" s="178"/>
      <c r="AS234" s="178"/>
      <c r="AT234" s="178"/>
      <c r="AU234" s="178"/>
      <c r="AV234" s="178"/>
      <c r="AW234" s="178"/>
      <c r="AX234" s="178"/>
      <c r="AY234" s="178"/>
      <c r="AZ234" s="178"/>
      <c r="BA234" s="178"/>
      <c r="BB234" s="178"/>
    </row>
    <row r="235" spans="7:54" s="176" customFormat="1" x14ac:dyDescent="0.25">
      <c r="G235" s="177"/>
      <c r="H235" s="177"/>
      <c r="I235" s="177"/>
      <c r="J235" s="177"/>
      <c r="K235" s="177"/>
      <c r="L235" s="177"/>
      <c r="M235" s="177"/>
      <c r="T235" s="178"/>
      <c r="W235" s="179"/>
      <c r="X235" s="179"/>
      <c r="Y235" s="179"/>
      <c r="Z235" s="179"/>
      <c r="AA235" s="179"/>
      <c r="AB235" s="179"/>
      <c r="AC235" s="179"/>
      <c r="AD235" s="179"/>
      <c r="AE235" s="179"/>
      <c r="AF235" s="179"/>
      <c r="AG235" s="179"/>
      <c r="AH235" s="179"/>
      <c r="AI235" s="179"/>
      <c r="AJ235" s="179"/>
      <c r="AK235" s="179"/>
      <c r="AL235" s="179"/>
      <c r="AM235" s="179"/>
      <c r="AN235" s="179"/>
      <c r="AO235" s="179"/>
      <c r="AP235" s="179"/>
      <c r="AQ235" s="178"/>
      <c r="AR235" s="178"/>
      <c r="AS235" s="178"/>
      <c r="AT235" s="178"/>
      <c r="AU235" s="178"/>
      <c r="AV235" s="178"/>
      <c r="AW235" s="178"/>
      <c r="AX235" s="178"/>
      <c r="AY235" s="178"/>
      <c r="AZ235" s="178"/>
      <c r="BA235" s="178"/>
      <c r="BB235" s="178"/>
    </row>
    <row r="236" spans="7:54" s="176" customFormat="1" x14ac:dyDescent="0.25">
      <c r="G236" s="177"/>
      <c r="H236" s="177"/>
      <c r="I236" s="177"/>
      <c r="J236" s="177"/>
      <c r="K236" s="177"/>
      <c r="L236" s="177"/>
      <c r="M236" s="177"/>
      <c r="T236" s="178"/>
      <c r="W236" s="179"/>
      <c r="X236" s="179"/>
      <c r="Y236" s="179"/>
      <c r="Z236" s="179"/>
      <c r="AA236" s="179"/>
      <c r="AB236" s="179"/>
      <c r="AC236" s="179"/>
      <c r="AD236" s="179"/>
      <c r="AE236" s="179"/>
      <c r="AF236" s="179"/>
      <c r="AG236" s="179"/>
      <c r="AH236" s="179"/>
      <c r="AI236" s="179"/>
      <c r="AJ236" s="179"/>
      <c r="AK236" s="179"/>
      <c r="AL236" s="179"/>
      <c r="AM236" s="179"/>
      <c r="AN236" s="179"/>
      <c r="AO236" s="179"/>
      <c r="AP236" s="179"/>
      <c r="AQ236" s="178"/>
      <c r="AR236" s="178"/>
      <c r="AS236" s="178"/>
      <c r="AT236" s="178"/>
      <c r="AU236" s="178"/>
      <c r="AV236" s="178"/>
      <c r="AW236" s="178"/>
      <c r="AX236" s="178"/>
      <c r="AY236" s="178"/>
      <c r="AZ236" s="178"/>
      <c r="BA236" s="178"/>
      <c r="BB236" s="178"/>
    </row>
    <row r="237" spans="7:54" s="176" customFormat="1" x14ac:dyDescent="0.25">
      <c r="G237" s="177"/>
      <c r="H237" s="177"/>
      <c r="I237" s="177"/>
      <c r="J237" s="177"/>
      <c r="K237" s="177"/>
      <c r="L237" s="177"/>
      <c r="M237" s="177"/>
      <c r="T237" s="178"/>
      <c r="W237" s="179"/>
      <c r="X237" s="179"/>
      <c r="Y237" s="179"/>
      <c r="Z237" s="179"/>
      <c r="AA237" s="179"/>
      <c r="AB237" s="179"/>
      <c r="AC237" s="179"/>
      <c r="AD237" s="179"/>
      <c r="AE237" s="179"/>
      <c r="AF237" s="179"/>
      <c r="AG237" s="179"/>
      <c r="AH237" s="179"/>
      <c r="AI237" s="179"/>
      <c r="AJ237" s="179"/>
      <c r="AK237" s="179"/>
      <c r="AL237" s="179"/>
      <c r="AM237" s="179"/>
      <c r="AN237" s="179"/>
      <c r="AO237" s="179"/>
      <c r="AP237" s="179"/>
      <c r="AQ237" s="178"/>
      <c r="AR237" s="178"/>
      <c r="AS237" s="178"/>
      <c r="AT237" s="178"/>
      <c r="AU237" s="178"/>
      <c r="AV237" s="178"/>
      <c r="AW237" s="178"/>
      <c r="AX237" s="178"/>
      <c r="AY237" s="178"/>
      <c r="AZ237" s="178"/>
      <c r="BA237" s="178"/>
      <c r="BB237" s="178"/>
    </row>
    <row r="238" spans="7:54" s="176" customFormat="1" x14ac:dyDescent="0.25">
      <c r="G238" s="177"/>
      <c r="H238" s="177"/>
      <c r="I238" s="177"/>
      <c r="J238" s="177"/>
      <c r="K238" s="177"/>
      <c r="L238" s="177"/>
      <c r="M238" s="177"/>
      <c r="T238" s="178"/>
      <c r="W238" s="179"/>
      <c r="X238" s="179"/>
      <c r="Y238" s="179"/>
      <c r="Z238" s="179"/>
      <c r="AA238" s="179"/>
      <c r="AB238" s="179"/>
      <c r="AC238" s="179"/>
      <c r="AD238" s="179"/>
      <c r="AE238" s="179"/>
      <c r="AF238" s="179"/>
      <c r="AG238" s="179"/>
      <c r="AH238" s="179"/>
      <c r="AI238" s="179"/>
      <c r="AJ238" s="179"/>
      <c r="AK238" s="179"/>
      <c r="AL238" s="179"/>
      <c r="AM238" s="179"/>
      <c r="AN238" s="179"/>
      <c r="AO238" s="179"/>
      <c r="AP238" s="179"/>
      <c r="AQ238" s="178"/>
      <c r="AR238" s="178"/>
      <c r="AS238" s="178"/>
      <c r="AT238" s="178"/>
      <c r="AU238" s="178"/>
      <c r="AV238" s="178"/>
      <c r="AW238" s="178"/>
      <c r="AX238" s="178"/>
      <c r="AY238" s="178"/>
      <c r="AZ238" s="178"/>
      <c r="BA238" s="178"/>
      <c r="BB238" s="178"/>
    </row>
    <row r="239" spans="7:54" s="176" customFormat="1" x14ac:dyDescent="0.25">
      <c r="G239" s="177"/>
      <c r="H239" s="177"/>
      <c r="I239" s="177"/>
      <c r="J239" s="177"/>
      <c r="K239" s="177"/>
      <c r="L239" s="177"/>
      <c r="M239" s="177"/>
      <c r="T239" s="178"/>
      <c r="W239" s="179"/>
      <c r="X239" s="179"/>
      <c r="Y239" s="179"/>
      <c r="Z239" s="179"/>
      <c r="AA239" s="179"/>
      <c r="AB239" s="179"/>
      <c r="AC239" s="179"/>
      <c r="AD239" s="179"/>
      <c r="AE239" s="179"/>
      <c r="AF239" s="179"/>
      <c r="AG239" s="179"/>
      <c r="AH239" s="179"/>
      <c r="AI239" s="179"/>
      <c r="AJ239" s="179"/>
      <c r="AK239" s="179"/>
      <c r="AL239" s="179"/>
      <c r="AM239" s="179"/>
      <c r="AN239" s="179"/>
      <c r="AO239" s="179"/>
      <c r="AP239" s="179"/>
      <c r="AQ239" s="178"/>
      <c r="AR239" s="178"/>
      <c r="AS239" s="178"/>
      <c r="AT239" s="178"/>
      <c r="AU239" s="178"/>
      <c r="AV239" s="178"/>
      <c r="AW239" s="178"/>
      <c r="AX239" s="178"/>
      <c r="AY239" s="178"/>
      <c r="AZ239" s="178"/>
      <c r="BA239" s="178"/>
      <c r="BB239" s="178"/>
    </row>
    <row r="240" spans="7:54" s="176" customFormat="1" x14ac:dyDescent="0.25">
      <c r="G240" s="177"/>
      <c r="H240" s="177"/>
      <c r="I240" s="177"/>
      <c r="J240" s="177"/>
      <c r="K240" s="177"/>
      <c r="L240" s="177"/>
      <c r="M240" s="177"/>
      <c r="T240" s="178"/>
      <c r="W240" s="179"/>
      <c r="X240" s="179"/>
      <c r="Y240" s="179"/>
      <c r="Z240" s="179"/>
      <c r="AA240" s="179"/>
      <c r="AB240" s="179"/>
      <c r="AC240" s="179"/>
      <c r="AD240" s="179"/>
      <c r="AE240" s="179"/>
      <c r="AF240" s="179"/>
      <c r="AG240" s="179"/>
      <c r="AH240" s="179"/>
      <c r="AI240" s="179"/>
      <c r="AJ240" s="179"/>
      <c r="AK240" s="179"/>
      <c r="AL240" s="179"/>
      <c r="AM240" s="179"/>
      <c r="AN240" s="179"/>
      <c r="AO240" s="179"/>
      <c r="AP240" s="179"/>
      <c r="AQ240" s="178"/>
      <c r="AR240" s="178"/>
      <c r="AS240" s="178"/>
      <c r="AT240" s="178"/>
      <c r="AU240" s="178"/>
      <c r="AV240" s="178"/>
      <c r="AW240" s="178"/>
      <c r="AX240" s="178"/>
      <c r="AY240" s="178"/>
      <c r="AZ240" s="178"/>
      <c r="BA240" s="178"/>
      <c r="BB240" s="178"/>
    </row>
    <row r="241" spans="7:54" s="176" customFormat="1" x14ac:dyDescent="0.25">
      <c r="G241" s="177"/>
      <c r="H241" s="177"/>
      <c r="I241" s="177"/>
      <c r="J241" s="177"/>
      <c r="K241" s="177"/>
      <c r="L241" s="177"/>
      <c r="M241" s="177"/>
      <c r="T241" s="178"/>
      <c r="W241" s="179"/>
      <c r="X241" s="179"/>
      <c r="Y241" s="179"/>
      <c r="Z241" s="179"/>
      <c r="AA241" s="179"/>
      <c r="AB241" s="179"/>
      <c r="AC241" s="179"/>
      <c r="AD241" s="179"/>
      <c r="AE241" s="179"/>
      <c r="AF241" s="179"/>
      <c r="AG241" s="179"/>
      <c r="AH241" s="179"/>
      <c r="AI241" s="179"/>
      <c r="AJ241" s="179"/>
      <c r="AK241" s="179"/>
      <c r="AL241" s="179"/>
      <c r="AM241" s="179"/>
      <c r="AN241" s="179"/>
      <c r="AO241" s="179"/>
      <c r="AP241" s="179"/>
      <c r="AQ241" s="178"/>
      <c r="AR241" s="178"/>
      <c r="AS241" s="178"/>
      <c r="AT241" s="178"/>
      <c r="AU241" s="178"/>
      <c r="AV241" s="178"/>
      <c r="AW241" s="178"/>
      <c r="AX241" s="178"/>
      <c r="AY241" s="178"/>
      <c r="AZ241" s="178"/>
      <c r="BA241" s="178"/>
      <c r="BB241" s="178"/>
    </row>
    <row r="242" spans="7:54" s="176" customFormat="1" x14ac:dyDescent="0.25">
      <c r="G242" s="177"/>
      <c r="H242" s="177"/>
      <c r="I242" s="177"/>
      <c r="J242" s="177"/>
      <c r="K242" s="177"/>
      <c r="L242" s="177"/>
      <c r="M242" s="177"/>
      <c r="T242" s="178"/>
      <c r="W242" s="179"/>
      <c r="X242" s="179"/>
      <c r="Y242" s="179"/>
      <c r="Z242" s="179"/>
      <c r="AA242" s="179"/>
      <c r="AB242" s="179"/>
      <c r="AC242" s="179"/>
      <c r="AD242" s="179"/>
      <c r="AE242" s="179"/>
      <c r="AF242" s="179"/>
      <c r="AG242" s="179"/>
      <c r="AH242" s="179"/>
      <c r="AI242" s="179"/>
      <c r="AJ242" s="179"/>
      <c r="AK242" s="179"/>
      <c r="AL242" s="179"/>
      <c r="AM242" s="179"/>
      <c r="AN242" s="179"/>
      <c r="AO242" s="179"/>
      <c r="AP242" s="179"/>
      <c r="AQ242" s="178"/>
      <c r="AR242" s="178"/>
      <c r="AS242" s="178"/>
      <c r="AT242" s="178"/>
      <c r="AU242" s="178"/>
      <c r="AV242" s="178"/>
      <c r="AW242" s="178"/>
      <c r="AX242" s="178"/>
      <c r="AY242" s="178"/>
      <c r="AZ242" s="178"/>
      <c r="BA242" s="178"/>
      <c r="BB242" s="178"/>
    </row>
    <row r="243" spans="7:54" s="176" customFormat="1" x14ac:dyDescent="0.25">
      <c r="G243" s="177"/>
      <c r="H243" s="177"/>
      <c r="I243" s="177"/>
      <c r="J243" s="177"/>
      <c r="K243" s="177"/>
      <c r="L243" s="177"/>
      <c r="M243" s="177"/>
      <c r="T243" s="178"/>
      <c r="W243" s="179"/>
      <c r="X243" s="179"/>
      <c r="Y243" s="179"/>
      <c r="Z243" s="179"/>
      <c r="AA243" s="179"/>
      <c r="AB243" s="179"/>
      <c r="AC243" s="179"/>
      <c r="AD243" s="179"/>
      <c r="AE243" s="179"/>
      <c r="AF243" s="179"/>
      <c r="AG243" s="179"/>
      <c r="AH243" s="179"/>
      <c r="AI243" s="179"/>
      <c r="AJ243" s="179"/>
      <c r="AK243" s="179"/>
      <c r="AL243" s="179"/>
      <c r="AM243" s="179"/>
      <c r="AN243" s="179"/>
      <c r="AO243" s="179"/>
      <c r="AP243" s="179"/>
      <c r="AQ243" s="178"/>
      <c r="AR243" s="178"/>
      <c r="AS243" s="178"/>
      <c r="AT243" s="178"/>
      <c r="AU243" s="178"/>
      <c r="AV243" s="178"/>
      <c r="AW243" s="178"/>
      <c r="AX243" s="178"/>
      <c r="AY243" s="178"/>
      <c r="AZ243" s="178"/>
      <c r="BA243" s="178"/>
      <c r="BB243" s="178"/>
    </row>
    <row r="244" spans="7:54" s="176" customFormat="1" x14ac:dyDescent="0.25">
      <c r="G244" s="177"/>
      <c r="H244" s="177"/>
      <c r="I244" s="177"/>
      <c r="J244" s="177"/>
      <c r="K244" s="177"/>
      <c r="L244" s="177"/>
      <c r="M244" s="177"/>
      <c r="T244" s="178"/>
      <c r="W244" s="179"/>
      <c r="X244" s="179"/>
      <c r="Y244" s="179"/>
      <c r="Z244" s="179"/>
      <c r="AA244" s="179"/>
      <c r="AB244" s="179"/>
      <c r="AC244" s="179"/>
      <c r="AD244" s="179"/>
      <c r="AE244" s="179"/>
      <c r="AF244" s="179"/>
      <c r="AG244" s="179"/>
      <c r="AH244" s="179"/>
      <c r="AI244" s="179"/>
      <c r="AJ244" s="179"/>
      <c r="AK244" s="179"/>
      <c r="AL244" s="179"/>
      <c r="AM244" s="179"/>
      <c r="AN244" s="179"/>
      <c r="AO244" s="179"/>
      <c r="AP244" s="179"/>
      <c r="AQ244" s="178"/>
      <c r="AR244" s="178"/>
      <c r="AS244" s="178"/>
      <c r="AT244" s="178"/>
      <c r="AU244" s="178"/>
      <c r="AV244" s="178"/>
      <c r="AW244" s="178"/>
      <c r="AX244" s="178"/>
      <c r="AY244" s="178"/>
      <c r="AZ244" s="178"/>
      <c r="BA244" s="178"/>
      <c r="BB244" s="178"/>
    </row>
    <row r="245" spans="7:54" s="176" customFormat="1" x14ac:dyDescent="0.25">
      <c r="G245" s="177"/>
      <c r="H245" s="177"/>
      <c r="I245" s="177"/>
      <c r="J245" s="177"/>
      <c r="K245" s="177"/>
      <c r="L245" s="177"/>
      <c r="M245" s="177"/>
      <c r="T245" s="178"/>
      <c r="W245" s="179"/>
      <c r="X245" s="179"/>
      <c r="Y245" s="179"/>
      <c r="Z245" s="179"/>
      <c r="AA245" s="179"/>
      <c r="AB245" s="179"/>
      <c r="AC245" s="179"/>
      <c r="AD245" s="179"/>
      <c r="AE245" s="179"/>
      <c r="AF245" s="179"/>
      <c r="AG245" s="179"/>
      <c r="AH245" s="179"/>
      <c r="AI245" s="179"/>
      <c r="AJ245" s="179"/>
      <c r="AK245" s="179"/>
      <c r="AL245" s="179"/>
      <c r="AM245" s="179"/>
      <c r="AN245" s="179"/>
      <c r="AO245" s="179"/>
      <c r="AP245" s="179"/>
      <c r="AQ245" s="178"/>
      <c r="AR245" s="178"/>
      <c r="AS245" s="178"/>
      <c r="AT245" s="178"/>
      <c r="AU245" s="178"/>
      <c r="AV245" s="178"/>
      <c r="AW245" s="178"/>
      <c r="AX245" s="178"/>
      <c r="AY245" s="178"/>
      <c r="AZ245" s="178"/>
      <c r="BA245" s="178"/>
      <c r="BB245" s="178"/>
    </row>
    <row r="246" spans="7:54" s="176" customFormat="1" x14ac:dyDescent="0.25">
      <c r="G246" s="177"/>
      <c r="H246" s="177"/>
      <c r="I246" s="177"/>
      <c r="J246" s="177"/>
      <c r="K246" s="177"/>
      <c r="L246" s="177"/>
      <c r="M246" s="177"/>
      <c r="T246" s="178"/>
      <c r="W246" s="179"/>
      <c r="X246" s="179"/>
      <c r="Y246" s="179"/>
      <c r="Z246" s="179"/>
      <c r="AA246" s="179"/>
      <c r="AB246" s="179"/>
      <c r="AC246" s="179"/>
      <c r="AD246" s="179"/>
      <c r="AE246" s="179"/>
      <c r="AF246" s="179"/>
      <c r="AG246" s="179"/>
      <c r="AH246" s="179"/>
      <c r="AI246" s="179"/>
      <c r="AJ246" s="179"/>
      <c r="AK246" s="179"/>
      <c r="AL246" s="179"/>
      <c r="AM246" s="179"/>
      <c r="AN246" s="179"/>
      <c r="AO246" s="179"/>
      <c r="AP246" s="179"/>
      <c r="AQ246" s="178"/>
      <c r="AR246" s="178"/>
      <c r="AS246" s="178"/>
      <c r="AT246" s="178"/>
      <c r="AU246" s="178"/>
      <c r="AV246" s="178"/>
      <c r="AW246" s="178"/>
      <c r="AX246" s="178"/>
      <c r="AY246" s="178"/>
      <c r="AZ246" s="178"/>
      <c r="BA246" s="178"/>
      <c r="BB246" s="178"/>
    </row>
    <row r="247" spans="7:54" s="176" customFormat="1" x14ac:dyDescent="0.25">
      <c r="G247" s="177"/>
      <c r="H247" s="177"/>
      <c r="I247" s="177"/>
      <c r="J247" s="177"/>
      <c r="K247" s="177"/>
      <c r="L247" s="177"/>
      <c r="M247" s="177"/>
      <c r="T247" s="178"/>
      <c r="W247" s="179"/>
      <c r="X247" s="179"/>
      <c r="Y247" s="179"/>
      <c r="Z247" s="179"/>
      <c r="AA247" s="179"/>
      <c r="AB247" s="179"/>
      <c r="AC247" s="179"/>
      <c r="AD247" s="179"/>
      <c r="AE247" s="179"/>
      <c r="AF247" s="179"/>
      <c r="AG247" s="179"/>
      <c r="AH247" s="179"/>
      <c r="AI247" s="179"/>
      <c r="AJ247" s="179"/>
      <c r="AK247" s="179"/>
      <c r="AL247" s="179"/>
      <c r="AM247" s="179"/>
      <c r="AN247" s="179"/>
      <c r="AO247" s="179"/>
      <c r="AP247" s="179"/>
      <c r="AQ247" s="178"/>
      <c r="AR247" s="178"/>
      <c r="AS247" s="178"/>
      <c r="AT247" s="178"/>
      <c r="AU247" s="178"/>
      <c r="AV247" s="178"/>
      <c r="AW247" s="178"/>
      <c r="AX247" s="178"/>
      <c r="AY247" s="178"/>
      <c r="AZ247" s="178"/>
      <c r="BA247" s="178"/>
      <c r="BB247" s="178"/>
    </row>
    <row r="248" spans="7:54" s="176" customFormat="1" x14ac:dyDescent="0.25">
      <c r="G248" s="177"/>
      <c r="H248" s="177"/>
      <c r="I248" s="177"/>
      <c r="J248" s="177"/>
      <c r="K248" s="177"/>
      <c r="L248" s="177"/>
      <c r="M248" s="177"/>
      <c r="T248" s="178"/>
      <c r="W248" s="179"/>
      <c r="X248" s="179"/>
      <c r="Y248" s="179"/>
      <c r="Z248" s="179"/>
      <c r="AA248" s="179"/>
      <c r="AB248" s="179"/>
      <c r="AC248" s="179"/>
      <c r="AD248" s="179"/>
      <c r="AE248" s="179"/>
      <c r="AF248" s="179"/>
      <c r="AG248" s="179"/>
      <c r="AH248" s="179"/>
      <c r="AI248" s="179"/>
      <c r="AJ248" s="179"/>
      <c r="AK248" s="179"/>
      <c r="AL248" s="179"/>
      <c r="AM248" s="179"/>
      <c r="AN248" s="179"/>
      <c r="AO248" s="179"/>
      <c r="AP248" s="179"/>
      <c r="AQ248" s="178"/>
      <c r="AR248" s="178"/>
      <c r="AS248" s="178"/>
      <c r="AT248" s="178"/>
      <c r="AU248" s="178"/>
      <c r="AV248" s="178"/>
      <c r="AW248" s="178"/>
      <c r="AX248" s="178"/>
      <c r="AY248" s="178"/>
      <c r="AZ248" s="178"/>
      <c r="BA248" s="178"/>
      <c r="BB248" s="178"/>
    </row>
    <row r="249" spans="7:54" s="176" customFormat="1" x14ac:dyDescent="0.25">
      <c r="G249" s="177"/>
      <c r="H249" s="177"/>
      <c r="I249" s="177"/>
      <c r="J249" s="177"/>
      <c r="K249" s="177"/>
      <c r="L249" s="177"/>
      <c r="M249" s="177"/>
      <c r="T249" s="178"/>
      <c r="W249" s="179"/>
      <c r="X249" s="179"/>
      <c r="Y249" s="179"/>
      <c r="Z249" s="179"/>
      <c r="AA249" s="179"/>
      <c r="AB249" s="179"/>
      <c r="AC249" s="179"/>
      <c r="AD249" s="179"/>
      <c r="AE249" s="179"/>
      <c r="AF249" s="179"/>
      <c r="AG249" s="179"/>
      <c r="AH249" s="179"/>
      <c r="AI249" s="179"/>
      <c r="AJ249" s="179"/>
      <c r="AK249" s="179"/>
      <c r="AL249" s="179"/>
      <c r="AM249" s="179"/>
      <c r="AN249" s="179"/>
      <c r="AO249" s="179"/>
      <c r="AP249" s="179"/>
      <c r="AQ249" s="178"/>
      <c r="AR249" s="178"/>
      <c r="AS249" s="178"/>
      <c r="AT249" s="178"/>
      <c r="AU249" s="178"/>
      <c r="AV249" s="178"/>
      <c r="AW249" s="178"/>
      <c r="AX249" s="178"/>
      <c r="AY249" s="178"/>
      <c r="AZ249" s="178"/>
      <c r="BA249" s="178"/>
      <c r="BB249" s="178"/>
    </row>
    <row r="250" spans="7:54" s="176" customFormat="1" x14ac:dyDescent="0.25">
      <c r="G250" s="177"/>
      <c r="H250" s="177"/>
      <c r="I250" s="177"/>
      <c r="J250" s="177"/>
      <c r="K250" s="177"/>
      <c r="L250" s="177"/>
      <c r="M250" s="177"/>
      <c r="T250" s="178"/>
      <c r="W250" s="179"/>
      <c r="X250" s="179"/>
      <c r="Y250" s="179"/>
      <c r="Z250" s="179"/>
      <c r="AA250" s="179"/>
      <c r="AB250" s="179"/>
      <c r="AC250" s="179"/>
      <c r="AD250" s="179"/>
      <c r="AE250" s="179"/>
      <c r="AF250" s="179"/>
      <c r="AG250" s="179"/>
      <c r="AH250" s="179"/>
      <c r="AI250" s="179"/>
      <c r="AJ250" s="179"/>
      <c r="AK250" s="179"/>
      <c r="AL250" s="179"/>
      <c r="AM250" s="179"/>
      <c r="AN250" s="179"/>
      <c r="AO250" s="179"/>
      <c r="AP250" s="179"/>
      <c r="AQ250" s="178"/>
      <c r="AR250" s="178"/>
      <c r="AS250" s="178"/>
      <c r="AT250" s="178"/>
      <c r="AU250" s="178"/>
      <c r="AV250" s="178"/>
      <c r="AW250" s="178"/>
      <c r="AX250" s="178"/>
      <c r="AY250" s="178"/>
      <c r="AZ250" s="178"/>
      <c r="BA250" s="178"/>
      <c r="BB250" s="178"/>
    </row>
    <row r="251" spans="7:54" s="176" customFormat="1" x14ac:dyDescent="0.25">
      <c r="G251" s="177"/>
      <c r="H251" s="177"/>
      <c r="I251" s="177"/>
      <c r="J251" s="177"/>
      <c r="K251" s="177"/>
      <c r="L251" s="177"/>
      <c r="M251" s="177"/>
      <c r="T251" s="178"/>
      <c r="W251" s="179"/>
      <c r="X251" s="179"/>
      <c r="Y251" s="179"/>
      <c r="Z251" s="179"/>
      <c r="AA251" s="179"/>
      <c r="AB251" s="179"/>
      <c r="AC251" s="179"/>
      <c r="AD251" s="179"/>
      <c r="AE251" s="179"/>
      <c r="AF251" s="179"/>
      <c r="AG251" s="179"/>
      <c r="AH251" s="179"/>
      <c r="AI251" s="179"/>
      <c r="AJ251" s="179"/>
      <c r="AK251" s="179"/>
      <c r="AL251" s="179"/>
      <c r="AM251" s="179"/>
      <c r="AN251" s="179"/>
      <c r="AO251" s="179"/>
      <c r="AP251" s="179"/>
      <c r="AQ251" s="178"/>
      <c r="AR251" s="178"/>
      <c r="AS251" s="178"/>
      <c r="AT251" s="178"/>
      <c r="AU251" s="178"/>
      <c r="AV251" s="178"/>
      <c r="AW251" s="178"/>
      <c r="AX251" s="178"/>
      <c r="AY251" s="178"/>
      <c r="AZ251" s="178"/>
      <c r="BA251" s="178"/>
      <c r="BB251" s="178"/>
    </row>
    <row r="252" spans="7:54" s="176" customFormat="1" x14ac:dyDescent="0.25">
      <c r="G252" s="177"/>
      <c r="H252" s="177"/>
      <c r="I252" s="177"/>
      <c r="J252" s="177"/>
      <c r="K252" s="177"/>
      <c r="L252" s="177"/>
      <c r="M252" s="177"/>
      <c r="T252" s="178"/>
      <c r="W252" s="179"/>
      <c r="X252" s="179"/>
      <c r="Y252" s="179"/>
      <c r="Z252" s="179"/>
      <c r="AA252" s="179"/>
      <c r="AB252" s="179"/>
      <c r="AC252" s="179"/>
      <c r="AD252" s="179"/>
      <c r="AE252" s="179"/>
      <c r="AF252" s="179"/>
      <c r="AG252" s="179"/>
      <c r="AH252" s="179"/>
      <c r="AI252" s="179"/>
      <c r="AJ252" s="179"/>
      <c r="AK252" s="179"/>
      <c r="AL252" s="179"/>
      <c r="AM252" s="179"/>
      <c r="AN252" s="179"/>
      <c r="AO252" s="179"/>
      <c r="AP252" s="179"/>
      <c r="AQ252" s="178"/>
      <c r="AR252" s="178"/>
      <c r="AS252" s="178"/>
      <c r="AT252" s="178"/>
      <c r="AU252" s="178"/>
      <c r="AV252" s="178"/>
      <c r="AW252" s="178"/>
      <c r="AX252" s="178"/>
      <c r="AY252" s="178"/>
      <c r="AZ252" s="178"/>
      <c r="BA252" s="178"/>
      <c r="BB252" s="178"/>
    </row>
    <row r="253" spans="7:54" s="176" customFormat="1" x14ac:dyDescent="0.25">
      <c r="G253" s="177"/>
      <c r="H253" s="177"/>
      <c r="I253" s="177"/>
      <c r="J253" s="177"/>
      <c r="K253" s="177"/>
      <c r="L253" s="177"/>
      <c r="M253" s="177"/>
      <c r="T253" s="178"/>
      <c r="W253" s="179"/>
      <c r="X253" s="179"/>
      <c r="Y253" s="179"/>
      <c r="Z253" s="179"/>
      <c r="AA253" s="179"/>
      <c r="AB253" s="179"/>
      <c r="AC253" s="179"/>
      <c r="AD253" s="179"/>
      <c r="AE253" s="179"/>
      <c r="AF253" s="179"/>
      <c r="AG253" s="179"/>
      <c r="AH253" s="179"/>
      <c r="AI253" s="179"/>
      <c r="AJ253" s="179"/>
      <c r="AK253" s="179"/>
      <c r="AL253" s="179"/>
      <c r="AM253" s="179"/>
      <c r="AN253" s="179"/>
      <c r="AO253" s="179"/>
      <c r="AP253" s="179"/>
      <c r="AQ253" s="178"/>
      <c r="AR253" s="178"/>
      <c r="AS253" s="178"/>
      <c r="AT253" s="178"/>
      <c r="AU253" s="178"/>
      <c r="AV253" s="178"/>
      <c r="AW253" s="178"/>
      <c r="AX253" s="178"/>
      <c r="AY253" s="178"/>
      <c r="AZ253" s="178"/>
      <c r="BA253" s="178"/>
      <c r="BB253" s="178"/>
    </row>
    <row r="254" spans="7:54" s="176" customFormat="1" x14ac:dyDescent="0.25">
      <c r="G254" s="177"/>
      <c r="H254" s="177"/>
      <c r="I254" s="177"/>
      <c r="J254" s="177"/>
      <c r="K254" s="177"/>
      <c r="L254" s="177"/>
      <c r="M254" s="177"/>
      <c r="T254" s="178"/>
      <c r="W254" s="179"/>
      <c r="X254" s="179"/>
      <c r="Y254" s="179"/>
      <c r="Z254" s="179"/>
      <c r="AA254" s="179"/>
      <c r="AB254" s="179"/>
      <c r="AC254" s="179"/>
      <c r="AD254" s="179"/>
      <c r="AE254" s="179"/>
      <c r="AF254" s="179"/>
      <c r="AG254" s="179"/>
      <c r="AH254" s="179"/>
      <c r="AI254" s="179"/>
      <c r="AJ254" s="179"/>
      <c r="AK254" s="179"/>
      <c r="AL254" s="179"/>
      <c r="AM254" s="179"/>
      <c r="AN254" s="179"/>
      <c r="AO254" s="179"/>
      <c r="AP254" s="179"/>
      <c r="AQ254" s="178"/>
      <c r="AR254" s="178"/>
      <c r="AS254" s="178"/>
      <c r="AT254" s="178"/>
      <c r="AU254" s="178"/>
      <c r="AV254" s="178"/>
      <c r="AW254" s="178"/>
      <c r="AX254" s="178"/>
      <c r="AY254" s="178"/>
      <c r="AZ254" s="178"/>
      <c r="BA254" s="178"/>
      <c r="BB254" s="178"/>
    </row>
    <row r="255" spans="7:54" s="176" customFormat="1" x14ac:dyDescent="0.25">
      <c r="G255" s="177"/>
      <c r="H255" s="177"/>
      <c r="I255" s="177"/>
      <c r="J255" s="177"/>
      <c r="K255" s="177"/>
      <c r="L255" s="177"/>
      <c r="M255" s="177"/>
      <c r="T255" s="178"/>
      <c r="W255" s="179"/>
      <c r="X255" s="179"/>
      <c r="Y255" s="179"/>
      <c r="Z255" s="179"/>
      <c r="AA255" s="179"/>
      <c r="AB255" s="179"/>
      <c r="AC255" s="179"/>
      <c r="AD255" s="179"/>
      <c r="AE255" s="179"/>
      <c r="AF255" s="179"/>
      <c r="AG255" s="179"/>
      <c r="AH255" s="179"/>
      <c r="AI255" s="179"/>
      <c r="AJ255" s="179"/>
      <c r="AK255" s="179"/>
      <c r="AL255" s="179"/>
      <c r="AM255" s="179"/>
      <c r="AN255" s="179"/>
      <c r="AO255" s="179"/>
      <c r="AP255" s="179"/>
      <c r="AQ255" s="178"/>
      <c r="AR255" s="178"/>
      <c r="AS255" s="178"/>
      <c r="AT255" s="178"/>
      <c r="AU255" s="178"/>
      <c r="AV255" s="178"/>
      <c r="AW255" s="178"/>
      <c r="AX255" s="178"/>
      <c r="AY255" s="178"/>
      <c r="AZ255" s="178"/>
      <c r="BA255" s="178"/>
      <c r="BB255" s="178"/>
    </row>
    <row r="256" spans="7:54" s="176" customFormat="1" x14ac:dyDescent="0.25">
      <c r="G256" s="177"/>
      <c r="H256" s="177"/>
      <c r="I256" s="177"/>
      <c r="J256" s="177"/>
      <c r="K256" s="177"/>
      <c r="L256" s="177"/>
      <c r="M256" s="177"/>
      <c r="T256" s="178"/>
      <c r="W256" s="179"/>
      <c r="X256" s="179"/>
      <c r="Y256" s="179"/>
      <c r="Z256" s="179"/>
      <c r="AA256" s="179"/>
      <c r="AB256" s="179"/>
      <c r="AC256" s="179"/>
      <c r="AD256" s="179"/>
      <c r="AE256" s="179"/>
      <c r="AF256" s="179"/>
      <c r="AG256" s="179"/>
      <c r="AH256" s="179"/>
      <c r="AI256" s="179"/>
      <c r="AJ256" s="179"/>
      <c r="AK256" s="179"/>
      <c r="AL256" s="179"/>
      <c r="AM256" s="179"/>
      <c r="AN256" s="179"/>
      <c r="AO256" s="179"/>
      <c r="AP256" s="179"/>
      <c r="AQ256" s="178"/>
      <c r="AR256" s="178"/>
      <c r="AS256" s="178"/>
      <c r="AT256" s="178"/>
      <c r="AU256" s="178"/>
      <c r="AV256" s="178"/>
      <c r="AW256" s="178"/>
      <c r="AX256" s="178"/>
      <c r="AY256" s="178"/>
      <c r="AZ256" s="178"/>
      <c r="BA256" s="178"/>
      <c r="BB256" s="178"/>
    </row>
    <row r="257" spans="7:54" s="176" customFormat="1" x14ac:dyDescent="0.25">
      <c r="G257" s="177"/>
      <c r="H257" s="177"/>
      <c r="I257" s="177"/>
      <c r="J257" s="177"/>
      <c r="K257" s="177"/>
      <c r="L257" s="177"/>
      <c r="M257" s="177"/>
      <c r="T257" s="178"/>
      <c r="W257" s="179"/>
      <c r="X257" s="179"/>
      <c r="Y257" s="179"/>
      <c r="Z257" s="179"/>
      <c r="AA257" s="179"/>
      <c r="AB257" s="179"/>
      <c r="AC257" s="179"/>
      <c r="AD257" s="179"/>
      <c r="AE257" s="179"/>
      <c r="AF257" s="179"/>
      <c r="AG257" s="179"/>
      <c r="AH257" s="179"/>
      <c r="AI257" s="179"/>
      <c r="AJ257" s="179"/>
      <c r="AK257" s="179"/>
      <c r="AL257" s="179"/>
      <c r="AM257" s="179"/>
      <c r="AN257" s="179"/>
      <c r="AO257" s="179"/>
      <c r="AP257" s="179"/>
      <c r="AQ257" s="178"/>
      <c r="AR257" s="178"/>
      <c r="AS257" s="178"/>
      <c r="AT257" s="178"/>
      <c r="AU257" s="178"/>
      <c r="AV257" s="178"/>
      <c r="AW257" s="178"/>
      <c r="AX257" s="178"/>
      <c r="AY257" s="178"/>
      <c r="AZ257" s="178"/>
      <c r="BA257" s="178"/>
      <c r="BB257" s="178"/>
    </row>
    <row r="258" spans="7:54" s="176" customFormat="1" x14ac:dyDescent="0.25">
      <c r="G258" s="177"/>
      <c r="H258" s="177"/>
      <c r="I258" s="177"/>
      <c r="J258" s="177"/>
      <c r="K258" s="177"/>
      <c r="L258" s="177"/>
      <c r="M258" s="177"/>
      <c r="T258" s="178"/>
      <c r="W258" s="179"/>
      <c r="X258" s="179"/>
      <c r="Y258" s="179"/>
      <c r="Z258" s="179"/>
      <c r="AA258" s="179"/>
      <c r="AB258" s="179"/>
      <c r="AC258" s="179"/>
      <c r="AD258" s="179"/>
      <c r="AE258" s="179"/>
      <c r="AF258" s="179"/>
      <c r="AG258" s="179"/>
      <c r="AH258" s="179"/>
      <c r="AI258" s="179"/>
      <c r="AJ258" s="179"/>
      <c r="AK258" s="179"/>
      <c r="AL258" s="179"/>
      <c r="AM258" s="179"/>
      <c r="AN258" s="179"/>
      <c r="AO258" s="179"/>
      <c r="AP258" s="179"/>
      <c r="AQ258" s="178"/>
      <c r="AR258" s="178"/>
      <c r="AS258" s="178"/>
      <c r="AT258" s="178"/>
      <c r="AU258" s="178"/>
      <c r="AV258" s="178"/>
      <c r="AW258" s="178"/>
      <c r="AX258" s="178"/>
      <c r="AY258" s="178"/>
      <c r="AZ258" s="178"/>
      <c r="BA258" s="178"/>
      <c r="BB258" s="178"/>
    </row>
    <row r="259" spans="7:54" s="176" customFormat="1" x14ac:dyDescent="0.25">
      <c r="G259" s="177"/>
      <c r="H259" s="177"/>
      <c r="I259" s="177"/>
      <c r="J259" s="177"/>
      <c r="K259" s="177"/>
      <c r="L259" s="177"/>
      <c r="M259" s="177"/>
      <c r="T259" s="178"/>
      <c r="W259" s="179"/>
      <c r="X259" s="179"/>
      <c r="Y259" s="179"/>
      <c r="Z259" s="179"/>
      <c r="AA259" s="179"/>
      <c r="AB259" s="179"/>
      <c r="AC259" s="179"/>
      <c r="AD259" s="179"/>
      <c r="AE259" s="179"/>
      <c r="AF259" s="179"/>
      <c r="AG259" s="179"/>
      <c r="AH259" s="179"/>
      <c r="AI259" s="179"/>
      <c r="AJ259" s="179"/>
      <c r="AK259" s="179"/>
      <c r="AL259" s="179"/>
      <c r="AM259" s="179"/>
      <c r="AN259" s="179"/>
      <c r="AO259" s="179"/>
      <c r="AP259" s="179"/>
      <c r="AQ259" s="178"/>
      <c r="AR259" s="178"/>
      <c r="AS259" s="178"/>
      <c r="AT259" s="178"/>
      <c r="AU259" s="178"/>
      <c r="AV259" s="178"/>
      <c r="AW259" s="178"/>
      <c r="AX259" s="178"/>
      <c r="AY259" s="178"/>
      <c r="AZ259" s="178"/>
      <c r="BA259" s="178"/>
      <c r="BB259" s="178"/>
    </row>
    <row r="260" spans="7:54" s="176" customFormat="1" x14ac:dyDescent="0.25">
      <c r="G260" s="177"/>
      <c r="H260" s="177"/>
      <c r="I260" s="177"/>
      <c r="J260" s="177"/>
      <c r="K260" s="177"/>
      <c r="L260" s="177"/>
      <c r="M260" s="177"/>
      <c r="T260" s="178"/>
      <c r="W260" s="179"/>
      <c r="X260" s="179"/>
      <c r="Y260" s="179"/>
      <c r="Z260" s="179"/>
      <c r="AA260" s="179"/>
      <c r="AB260" s="179"/>
      <c r="AC260" s="179"/>
      <c r="AD260" s="179"/>
      <c r="AE260" s="179"/>
      <c r="AF260" s="179"/>
      <c r="AG260" s="179"/>
      <c r="AH260" s="179"/>
      <c r="AI260" s="179"/>
      <c r="AJ260" s="179"/>
      <c r="AK260" s="179"/>
      <c r="AL260" s="179"/>
      <c r="AM260" s="179"/>
      <c r="AN260" s="179"/>
      <c r="AO260" s="179"/>
      <c r="AP260" s="179"/>
      <c r="AQ260" s="178"/>
      <c r="AR260" s="178"/>
      <c r="AS260" s="178"/>
      <c r="AT260" s="178"/>
      <c r="AU260" s="178"/>
      <c r="AV260" s="178"/>
      <c r="AW260" s="178"/>
      <c r="AX260" s="178"/>
      <c r="AY260" s="178"/>
      <c r="AZ260" s="178"/>
      <c r="BA260" s="178"/>
      <c r="BB260" s="178"/>
    </row>
    <row r="261" spans="7:54" s="176" customFormat="1" x14ac:dyDescent="0.25">
      <c r="G261" s="177"/>
      <c r="H261" s="177"/>
      <c r="I261" s="177"/>
      <c r="J261" s="177"/>
      <c r="K261" s="177"/>
      <c r="L261" s="177"/>
      <c r="M261" s="177"/>
      <c r="T261" s="178"/>
      <c r="W261" s="179"/>
      <c r="X261" s="179"/>
      <c r="Y261" s="179"/>
      <c r="Z261" s="179"/>
      <c r="AA261" s="179"/>
      <c r="AB261" s="179"/>
      <c r="AC261" s="179"/>
      <c r="AD261" s="179"/>
      <c r="AE261" s="179"/>
      <c r="AF261" s="179"/>
      <c r="AG261" s="179"/>
      <c r="AH261" s="179"/>
      <c r="AI261" s="179"/>
      <c r="AJ261" s="179"/>
      <c r="AK261" s="179"/>
      <c r="AL261" s="179"/>
      <c r="AM261" s="179"/>
      <c r="AN261" s="179"/>
      <c r="AO261" s="179"/>
      <c r="AP261" s="179"/>
      <c r="AQ261" s="178"/>
      <c r="AR261" s="178"/>
      <c r="AS261" s="178"/>
      <c r="AT261" s="178"/>
      <c r="AU261" s="178"/>
      <c r="AV261" s="178"/>
      <c r="AW261" s="178"/>
      <c r="AX261" s="178"/>
      <c r="AY261" s="178"/>
      <c r="AZ261" s="178"/>
      <c r="BA261" s="178"/>
      <c r="BB261" s="178"/>
    </row>
    <row r="262" spans="7:54" s="176" customFormat="1" x14ac:dyDescent="0.25">
      <c r="G262" s="177"/>
      <c r="H262" s="177"/>
      <c r="I262" s="177"/>
      <c r="J262" s="177"/>
      <c r="K262" s="177"/>
      <c r="L262" s="177"/>
      <c r="M262" s="177"/>
      <c r="T262" s="178"/>
      <c r="W262" s="179"/>
      <c r="X262" s="179"/>
      <c r="Y262" s="179"/>
      <c r="Z262" s="179"/>
      <c r="AA262" s="179"/>
      <c r="AB262" s="179"/>
      <c r="AC262" s="179"/>
      <c r="AD262" s="179"/>
      <c r="AE262" s="179"/>
      <c r="AF262" s="179"/>
      <c r="AG262" s="179"/>
      <c r="AH262" s="179"/>
      <c r="AI262" s="179"/>
      <c r="AJ262" s="179"/>
      <c r="AK262" s="179"/>
      <c r="AL262" s="179"/>
      <c r="AM262" s="179"/>
      <c r="AN262" s="179"/>
      <c r="AO262" s="179"/>
      <c r="AP262" s="179"/>
      <c r="AQ262" s="178"/>
      <c r="AR262" s="178"/>
      <c r="AS262" s="178"/>
      <c r="AT262" s="178"/>
      <c r="AU262" s="178"/>
      <c r="AV262" s="178"/>
      <c r="AW262" s="178"/>
      <c r="AX262" s="178"/>
      <c r="AY262" s="178"/>
      <c r="AZ262" s="178"/>
      <c r="BA262" s="178"/>
      <c r="BB262" s="178"/>
    </row>
    <row r="263" spans="7:54" s="176" customFormat="1" x14ac:dyDescent="0.25">
      <c r="G263" s="177"/>
      <c r="H263" s="177"/>
      <c r="I263" s="177"/>
      <c r="J263" s="177"/>
      <c r="K263" s="177"/>
      <c r="L263" s="177"/>
      <c r="M263" s="177"/>
      <c r="T263" s="178"/>
      <c r="W263" s="179"/>
      <c r="X263" s="179"/>
      <c r="Y263" s="179"/>
      <c r="Z263" s="179"/>
      <c r="AA263" s="179"/>
      <c r="AB263" s="179"/>
      <c r="AC263" s="179"/>
      <c r="AD263" s="179"/>
      <c r="AE263" s="179"/>
      <c r="AF263" s="179"/>
      <c r="AG263" s="179"/>
      <c r="AH263" s="179"/>
      <c r="AI263" s="179"/>
      <c r="AJ263" s="179"/>
      <c r="AK263" s="179"/>
      <c r="AL263" s="179"/>
      <c r="AM263" s="179"/>
      <c r="AN263" s="179"/>
      <c r="AO263" s="179"/>
      <c r="AP263" s="179"/>
      <c r="AQ263" s="178"/>
      <c r="AR263" s="178"/>
      <c r="AS263" s="178"/>
      <c r="AT263" s="178"/>
      <c r="AU263" s="178"/>
      <c r="AV263" s="178"/>
      <c r="AW263" s="178"/>
      <c r="AX263" s="178"/>
      <c r="AY263" s="178"/>
      <c r="AZ263" s="178"/>
      <c r="BA263" s="178"/>
      <c r="BB263" s="178"/>
    </row>
    <row r="264" spans="7:54" s="176" customFormat="1" x14ac:dyDescent="0.25">
      <c r="G264" s="177"/>
      <c r="H264" s="177"/>
      <c r="I264" s="177"/>
      <c r="J264" s="177"/>
      <c r="K264" s="177"/>
      <c r="L264" s="177"/>
      <c r="M264" s="177"/>
      <c r="T264" s="178"/>
      <c r="W264" s="179"/>
      <c r="X264" s="179"/>
      <c r="Y264" s="179"/>
      <c r="Z264" s="179"/>
      <c r="AA264" s="179"/>
      <c r="AB264" s="179"/>
      <c r="AC264" s="179"/>
      <c r="AD264" s="179"/>
      <c r="AE264" s="179"/>
      <c r="AF264" s="179"/>
      <c r="AG264" s="179"/>
      <c r="AH264" s="179"/>
      <c r="AI264" s="179"/>
      <c r="AJ264" s="179"/>
      <c r="AK264" s="179"/>
      <c r="AL264" s="179"/>
      <c r="AM264" s="179"/>
      <c r="AN264" s="179"/>
      <c r="AO264" s="179"/>
      <c r="AP264" s="179"/>
      <c r="AQ264" s="178"/>
      <c r="AR264" s="178"/>
      <c r="AS264" s="178"/>
      <c r="AT264" s="178"/>
      <c r="AU264" s="178"/>
      <c r="AV264" s="178"/>
      <c r="AW264" s="178"/>
      <c r="AX264" s="178"/>
      <c r="AY264" s="178"/>
      <c r="AZ264" s="178"/>
      <c r="BA264" s="178"/>
      <c r="BB264" s="178"/>
    </row>
    <row r="265" spans="7:54" s="176" customFormat="1" x14ac:dyDescent="0.25">
      <c r="G265" s="177"/>
      <c r="H265" s="177"/>
      <c r="I265" s="177"/>
      <c r="J265" s="177"/>
      <c r="K265" s="177"/>
      <c r="L265" s="177"/>
      <c r="M265" s="177"/>
      <c r="T265" s="178"/>
      <c r="W265" s="179"/>
      <c r="X265" s="179"/>
      <c r="Y265" s="179"/>
      <c r="Z265" s="179"/>
      <c r="AA265" s="179"/>
      <c r="AB265" s="179"/>
      <c r="AC265" s="179"/>
      <c r="AD265" s="179"/>
      <c r="AE265" s="179"/>
      <c r="AF265" s="179"/>
      <c r="AG265" s="179"/>
      <c r="AH265" s="179"/>
      <c r="AI265" s="179"/>
      <c r="AJ265" s="179"/>
      <c r="AK265" s="179"/>
      <c r="AL265" s="179"/>
      <c r="AM265" s="179"/>
      <c r="AN265" s="179"/>
      <c r="AO265" s="179"/>
      <c r="AP265" s="179"/>
      <c r="AQ265" s="178"/>
      <c r="AR265" s="178"/>
      <c r="AS265" s="178"/>
      <c r="AT265" s="178"/>
      <c r="AU265" s="178"/>
      <c r="AV265" s="178"/>
      <c r="AW265" s="178"/>
      <c r="AX265" s="178"/>
      <c r="AY265" s="178"/>
      <c r="AZ265" s="178"/>
      <c r="BA265" s="178"/>
      <c r="BB265" s="178"/>
    </row>
    <row r="266" spans="7:54" s="176" customFormat="1" x14ac:dyDescent="0.25">
      <c r="G266" s="177"/>
      <c r="H266" s="177"/>
      <c r="I266" s="177"/>
      <c r="J266" s="177"/>
      <c r="K266" s="177"/>
      <c r="L266" s="177"/>
      <c r="M266" s="177"/>
      <c r="T266" s="178"/>
      <c r="W266" s="179"/>
      <c r="X266" s="179"/>
      <c r="Y266" s="179"/>
      <c r="Z266" s="179"/>
      <c r="AA266" s="179"/>
      <c r="AB266" s="179"/>
      <c r="AC266" s="179"/>
      <c r="AD266" s="179"/>
      <c r="AE266" s="179"/>
      <c r="AF266" s="179"/>
      <c r="AG266" s="179"/>
      <c r="AH266" s="179"/>
      <c r="AI266" s="179"/>
      <c r="AJ266" s="179"/>
      <c r="AK266" s="179"/>
      <c r="AL266" s="179"/>
      <c r="AM266" s="179"/>
      <c r="AN266" s="179"/>
      <c r="AO266" s="179"/>
      <c r="AP266" s="179"/>
      <c r="AQ266" s="178"/>
      <c r="AR266" s="178"/>
      <c r="AS266" s="178"/>
      <c r="AT266" s="178"/>
      <c r="AU266" s="178"/>
      <c r="AV266" s="178"/>
      <c r="AW266" s="178"/>
      <c r="AX266" s="178"/>
      <c r="AY266" s="178"/>
      <c r="AZ266" s="178"/>
      <c r="BA266" s="178"/>
      <c r="BB266" s="178"/>
    </row>
    <row r="267" spans="7:54" s="176" customFormat="1" x14ac:dyDescent="0.25">
      <c r="G267" s="177"/>
      <c r="H267" s="177"/>
      <c r="I267" s="177"/>
      <c r="J267" s="177"/>
      <c r="K267" s="177"/>
      <c r="L267" s="177"/>
      <c r="M267" s="177"/>
      <c r="T267" s="178"/>
      <c r="W267" s="179"/>
      <c r="X267" s="179"/>
      <c r="Y267" s="179"/>
      <c r="Z267" s="179"/>
      <c r="AA267" s="179"/>
      <c r="AB267" s="179"/>
      <c r="AC267" s="179"/>
      <c r="AD267" s="179"/>
      <c r="AE267" s="179"/>
      <c r="AF267" s="179"/>
      <c r="AG267" s="179"/>
      <c r="AH267" s="179"/>
      <c r="AI267" s="179"/>
      <c r="AJ267" s="179"/>
      <c r="AK267" s="179"/>
      <c r="AL267" s="179"/>
      <c r="AM267" s="179"/>
      <c r="AN267" s="179"/>
      <c r="AO267" s="179"/>
      <c r="AP267" s="179"/>
      <c r="AQ267" s="178"/>
      <c r="AR267" s="178"/>
      <c r="AS267" s="178"/>
      <c r="AT267" s="178"/>
      <c r="AU267" s="178"/>
      <c r="AV267" s="178"/>
      <c r="AW267" s="178"/>
      <c r="AX267" s="178"/>
      <c r="AY267" s="178"/>
      <c r="AZ267" s="178"/>
      <c r="BA267" s="178"/>
      <c r="BB267" s="178"/>
    </row>
    <row r="268" spans="7:54" s="176" customFormat="1" x14ac:dyDescent="0.25">
      <c r="G268" s="177"/>
      <c r="H268" s="177"/>
      <c r="I268" s="177"/>
      <c r="J268" s="177"/>
      <c r="K268" s="177"/>
      <c r="L268" s="177"/>
      <c r="M268" s="177"/>
      <c r="T268" s="178"/>
      <c r="W268" s="179"/>
      <c r="X268" s="179"/>
      <c r="Y268" s="179"/>
      <c r="Z268" s="179"/>
      <c r="AA268" s="179"/>
      <c r="AB268" s="179"/>
      <c r="AC268" s="179"/>
      <c r="AD268" s="179"/>
      <c r="AE268" s="179"/>
      <c r="AF268" s="179"/>
      <c r="AG268" s="179"/>
      <c r="AH268" s="179"/>
      <c r="AI268" s="179"/>
      <c r="AJ268" s="179"/>
      <c r="AK268" s="179"/>
      <c r="AL268" s="179"/>
      <c r="AM268" s="179"/>
      <c r="AN268" s="179"/>
      <c r="AO268" s="179"/>
      <c r="AP268" s="179"/>
      <c r="AQ268" s="178"/>
      <c r="AR268" s="178"/>
      <c r="AS268" s="178"/>
      <c r="AT268" s="178"/>
      <c r="AU268" s="178"/>
      <c r="AV268" s="178"/>
      <c r="AW268" s="178"/>
      <c r="AX268" s="178"/>
      <c r="AY268" s="178"/>
      <c r="AZ268" s="178"/>
      <c r="BA268" s="178"/>
      <c r="BB268" s="178"/>
    </row>
    <row r="269" spans="7:54" s="176" customFormat="1" x14ac:dyDescent="0.25">
      <c r="G269" s="177"/>
      <c r="H269" s="177"/>
      <c r="I269" s="177"/>
      <c r="J269" s="177"/>
      <c r="K269" s="177"/>
      <c r="L269" s="177"/>
      <c r="M269" s="177"/>
      <c r="T269" s="178"/>
      <c r="W269" s="179"/>
      <c r="X269" s="179"/>
      <c r="Y269" s="179"/>
      <c r="Z269" s="179"/>
      <c r="AA269" s="179"/>
      <c r="AB269" s="179"/>
      <c r="AC269" s="179"/>
      <c r="AD269" s="179"/>
      <c r="AE269" s="179"/>
      <c r="AF269" s="179"/>
      <c r="AG269" s="179"/>
      <c r="AH269" s="179"/>
      <c r="AI269" s="179"/>
      <c r="AJ269" s="179"/>
      <c r="AK269" s="179"/>
      <c r="AL269" s="179"/>
      <c r="AM269" s="179"/>
      <c r="AN269" s="179"/>
      <c r="AO269" s="179"/>
      <c r="AP269" s="179"/>
      <c r="AQ269" s="178"/>
      <c r="AR269" s="178"/>
      <c r="AS269" s="178"/>
      <c r="AT269" s="178"/>
      <c r="AU269" s="178"/>
      <c r="AV269" s="178"/>
      <c r="AW269" s="178"/>
      <c r="AX269" s="178"/>
      <c r="AY269" s="178"/>
      <c r="AZ269" s="178"/>
      <c r="BA269" s="178"/>
      <c r="BB269" s="178"/>
    </row>
    <row r="270" spans="7:54" s="176" customFormat="1" x14ac:dyDescent="0.25">
      <c r="G270" s="177"/>
      <c r="H270" s="177"/>
      <c r="I270" s="177"/>
      <c r="J270" s="177"/>
      <c r="K270" s="177"/>
      <c r="L270" s="177"/>
      <c r="M270" s="177"/>
      <c r="T270" s="178"/>
      <c r="W270" s="179"/>
      <c r="X270" s="179"/>
      <c r="Y270" s="179"/>
      <c r="Z270" s="179"/>
      <c r="AA270" s="179"/>
      <c r="AB270" s="179"/>
      <c r="AC270" s="179"/>
      <c r="AD270" s="179"/>
      <c r="AE270" s="179"/>
      <c r="AF270" s="179"/>
      <c r="AG270" s="179"/>
      <c r="AH270" s="179"/>
      <c r="AI270" s="179"/>
      <c r="AJ270" s="179"/>
      <c r="AK270" s="179"/>
      <c r="AL270" s="179"/>
      <c r="AM270" s="179"/>
      <c r="AN270" s="179"/>
      <c r="AO270" s="179"/>
      <c r="AP270" s="179"/>
      <c r="AQ270" s="178"/>
      <c r="AR270" s="178"/>
      <c r="AS270" s="178"/>
      <c r="AT270" s="178"/>
      <c r="AU270" s="178"/>
      <c r="AV270" s="178"/>
      <c r="AW270" s="178"/>
      <c r="AX270" s="178"/>
      <c r="AY270" s="178"/>
      <c r="AZ270" s="178"/>
      <c r="BA270" s="178"/>
      <c r="BB270" s="178"/>
    </row>
    <row r="271" spans="7:54" s="176" customFormat="1" x14ac:dyDescent="0.25">
      <c r="G271" s="177"/>
      <c r="H271" s="177"/>
      <c r="I271" s="177"/>
      <c r="J271" s="177"/>
      <c r="K271" s="177"/>
      <c r="L271" s="177"/>
      <c r="M271" s="177"/>
      <c r="T271" s="178"/>
      <c r="W271" s="179"/>
      <c r="X271" s="179"/>
      <c r="Y271" s="179"/>
      <c r="Z271" s="179"/>
      <c r="AA271" s="179"/>
      <c r="AB271" s="179"/>
      <c r="AC271" s="179"/>
      <c r="AD271" s="179"/>
      <c r="AE271" s="179"/>
      <c r="AF271" s="179"/>
      <c r="AG271" s="179"/>
      <c r="AH271" s="179"/>
      <c r="AI271" s="179"/>
      <c r="AJ271" s="179"/>
      <c r="AK271" s="179"/>
      <c r="AL271" s="179"/>
      <c r="AM271" s="179"/>
      <c r="AN271" s="179"/>
      <c r="AO271" s="179"/>
      <c r="AP271" s="179"/>
      <c r="AQ271" s="178"/>
      <c r="AR271" s="178"/>
      <c r="AS271" s="178"/>
      <c r="AT271" s="178"/>
      <c r="AU271" s="178"/>
      <c r="AV271" s="178"/>
      <c r="AW271" s="178"/>
      <c r="AX271" s="178"/>
      <c r="AY271" s="178"/>
      <c r="AZ271" s="178"/>
      <c r="BA271" s="178"/>
      <c r="BB271" s="178"/>
    </row>
    <row r="272" spans="7:54" s="176" customFormat="1" x14ac:dyDescent="0.25">
      <c r="G272" s="177"/>
      <c r="H272" s="177"/>
      <c r="I272" s="177"/>
      <c r="J272" s="177"/>
      <c r="K272" s="177"/>
      <c r="L272" s="177"/>
      <c r="M272" s="177"/>
      <c r="T272" s="178"/>
      <c r="W272" s="179"/>
      <c r="X272" s="179"/>
      <c r="Y272" s="179"/>
      <c r="Z272" s="179"/>
      <c r="AA272" s="179"/>
      <c r="AB272" s="179"/>
      <c r="AC272" s="179"/>
      <c r="AD272" s="179"/>
      <c r="AE272" s="179"/>
      <c r="AF272" s="179"/>
      <c r="AG272" s="179"/>
      <c r="AH272" s="179"/>
      <c r="AI272" s="179"/>
      <c r="AJ272" s="179"/>
      <c r="AK272" s="179"/>
      <c r="AL272" s="179"/>
      <c r="AM272" s="179"/>
      <c r="AN272" s="179"/>
      <c r="AO272" s="179"/>
      <c r="AP272" s="179"/>
      <c r="AQ272" s="178"/>
      <c r="AR272" s="178"/>
      <c r="AS272" s="178"/>
      <c r="AT272" s="178"/>
      <c r="AU272" s="178"/>
      <c r="AV272" s="178"/>
      <c r="AW272" s="178"/>
      <c r="AX272" s="178"/>
      <c r="AY272" s="178"/>
      <c r="AZ272" s="178"/>
      <c r="BA272" s="178"/>
      <c r="BB272" s="178"/>
    </row>
    <row r="273" spans="7:54" s="176" customFormat="1" x14ac:dyDescent="0.25">
      <c r="G273" s="177"/>
      <c r="H273" s="177"/>
      <c r="I273" s="177"/>
      <c r="J273" s="177"/>
      <c r="K273" s="177"/>
      <c r="L273" s="177"/>
      <c r="M273" s="177"/>
      <c r="T273" s="178"/>
      <c r="W273" s="179"/>
      <c r="X273" s="179"/>
      <c r="Y273" s="179"/>
      <c r="Z273" s="179"/>
      <c r="AA273" s="179"/>
      <c r="AB273" s="179"/>
      <c r="AC273" s="179"/>
      <c r="AD273" s="179"/>
      <c r="AE273" s="179"/>
      <c r="AF273" s="179"/>
      <c r="AG273" s="179"/>
      <c r="AH273" s="179"/>
      <c r="AI273" s="179"/>
      <c r="AJ273" s="179"/>
      <c r="AK273" s="179"/>
      <c r="AL273" s="179"/>
      <c r="AM273" s="179"/>
      <c r="AN273" s="179"/>
      <c r="AO273" s="179"/>
      <c r="AP273" s="179"/>
      <c r="AQ273" s="178"/>
      <c r="AR273" s="178"/>
      <c r="AS273" s="178"/>
      <c r="AT273" s="178"/>
      <c r="AU273" s="178"/>
      <c r="AV273" s="178"/>
      <c r="AW273" s="178"/>
      <c r="AX273" s="178"/>
      <c r="AY273" s="178"/>
      <c r="AZ273" s="178"/>
      <c r="BA273" s="178"/>
      <c r="BB273" s="178"/>
    </row>
    <row r="274" spans="7:54" s="176" customFormat="1" x14ac:dyDescent="0.25">
      <c r="G274" s="177"/>
      <c r="H274" s="177"/>
      <c r="I274" s="177"/>
      <c r="J274" s="177"/>
      <c r="K274" s="177"/>
      <c r="L274" s="177"/>
      <c r="M274" s="177"/>
      <c r="T274" s="178"/>
      <c r="W274" s="179"/>
      <c r="X274" s="179"/>
      <c r="Y274" s="179"/>
      <c r="Z274" s="179"/>
      <c r="AA274" s="179"/>
      <c r="AB274" s="179"/>
      <c r="AC274" s="179"/>
      <c r="AD274" s="179"/>
      <c r="AE274" s="179"/>
      <c r="AF274" s="179"/>
      <c r="AG274" s="179"/>
      <c r="AH274" s="179"/>
      <c r="AI274" s="179"/>
      <c r="AJ274" s="179"/>
      <c r="AK274" s="179"/>
      <c r="AL274" s="179"/>
      <c r="AM274" s="179"/>
      <c r="AN274" s="179"/>
      <c r="AO274" s="179"/>
      <c r="AP274" s="179"/>
      <c r="AQ274" s="178"/>
      <c r="AR274" s="178"/>
      <c r="AS274" s="178"/>
      <c r="AT274" s="178"/>
      <c r="AU274" s="178"/>
      <c r="AV274" s="178"/>
      <c r="AW274" s="178"/>
      <c r="AX274" s="178"/>
      <c r="AY274" s="178"/>
      <c r="AZ274" s="178"/>
      <c r="BA274" s="178"/>
      <c r="BB274" s="178"/>
    </row>
    <row r="275" spans="7:54" s="176" customFormat="1" x14ac:dyDescent="0.25">
      <c r="G275" s="177"/>
      <c r="H275" s="177"/>
      <c r="I275" s="177"/>
      <c r="J275" s="177"/>
      <c r="K275" s="177"/>
      <c r="L275" s="177"/>
      <c r="M275" s="177"/>
      <c r="T275" s="178"/>
      <c r="W275" s="179"/>
      <c r="X275" s="179"/>
      <c r="Y275" s="179"/>
      <c r="Z275" s="179"/>
      <c r="AA275" s="179"/>
      <c r="AB275" s="179"/>
      <c r="AC275" s="179"/>
      <c r="AD275" s="179"/>
      <c r="AE275" s="179"/>
      <c r="AF275" s="179"/>
      <c r="AG275" s="179"/>
      <c r="AH275" s="179"/>
      <c r="AI275" s="179"/>
      <c r="AJ275" s="179"/>
      <c r="AK275" s="179"/>
      <c r="AL275" s="179"/>
      <c r="AM275" s="179"/>
      <c r="AN275" s="179"/>
      <c r="AO275" s="179"/>
      <c r="AP275" s="179"/>
      <c r="AQ275" s="178"/>
      <c r="AR275" s="178"/>
      <c r="AS275" s="178"/>
      <c r="AT275" s="178"/>
      <c r="AU275" s="178"/>
      <c r="AV275" s="178"/>
      <c r="AW275" s="178"/>
      <c r="AX275" s="178"/>
      <c r="AY275" s="178"/>
      <c r="AZ275" s="178"/>
      <c r="BA275" s="178"/>
      <c r="BB275" s="178"/>
    </row>
    <row r="276" spans="7:54" s="176" customFormat="1" x14ac:dyDescent="0.25">
      <c r="G276" s="177"/>
      <c r="H276" s="177"/>
      <c r="I276" s="177"/>
      <c r="J276" s="177"/>
      <c r="K276" s="177"/>
      <c r="L276" s="177"/>
      <c r="M276" s="177"/>
      <c r="T276" s="178"/>
      <c r="W276" s="179"/>
      <c r="X276" s="179"/>
      <c r="Y276" s="179"/>
      <c r="Z276" s="179"/>
      <c r="AA276" s="179"/>
      <c r="AB276" s="179"/>
      <c r="AC276" s="179"/>
      <c r="AD276" s="179"/>
      <c r="AE276" s="179"/>
      <c r="AF276" s="179"/>
      <c r="AG276" s="179"/>
      <c r="AH276" s="179"/>
      <c r="AI276" s="179"/>
      <c r="AJ276" s="179"/>
      <c r="AK276" s="179"/>
      <c r="AL276" s="179"/>
      <c r="AM276" s="179"/>
      <c r="AN276" s="179"/>
      <c r="AO276" s="179"/>
      <c r="AP276" s="179"/>
      <c r="AQ276" s="178"/>
      <c r="AR276" s="178"/>
      <c r="AS276" s="178"/>
      <c r="AT276" s="178"/>
      <c r="AU276" s="178"/>
      <c r="AV276" s="178"/>
      <c r="AW276" s="178"/>
      <c r="AX276" s="178"/>
      <c r="AY276" s="178"/>
      <c r="AZ276" s="178"/>
      <c r="BA276" s="178"/>
      <c r="BB276" s="178"/>
    </row>
    <row r="277" spans="7:54" s="176" customFormat="1" x14ac:dyDescent="0.25">
      <c r="G277" s="177"/>
      <c r="H277" s="177"/>
      <c r="I277" s="177"/>
      <c r="J277" s="177"/>
      <c r="K277" s="177"/>
      <c r="L277" s="177"/>
      <c r="M277" s="177"/>
      <c r="T277" s="178"/>
      <c r="W277" s="179"/>
      <c r="X277" s="179"/>
      <c r="Y277" s="179"/>
      <c r="Z277" s="179"/>
      <c r="AA277" s="179"/>
      <c r="AB277" s="179"/>
      <c r="AC277" s="179"/>
      <c r="AD277" s="179"/>
      <c r="AE277" s="179"/>
      <c r="AF277" s="179"/>
      <c r="AG277" s="179"/>
      <c r="AH277" s="179"/>
      <c r="AI277" s="179"/>
      <c r="AJ277" s="179"/>
      <c r="AK277" s="179"/>
      <c r="AL277" s="179"/>
      <c r="AM277" s="179"/>
      <c r="AN277" s="179"/>
      <c r="AO277" s="179"/>
      <c r="AP277" s="179"/>
      <c r="AQ277" s="178"/>
      <c r="AR277" s="178"/>
      <c r="AS277" s="178"/>
      <c r="AT277" s="178"/>
      <c r="AU277" s="178"/>
      <c r="AV277" s="178"/>
      <c r="AW277" s="178"/>
      <c r="AX277" s="178"/>
      <c r="AY277" s="178"/>
      <c r="AZ277" s="178"/>
      <c r="BA277" s="178"/>
      <c r="BB277" s="178"/>
    </row>
    <row r="278" spans="7:54" s="176" customFormat="1" x14ac:dyDescent="0.25">
      <c r="G278" s="177"/>
      <c r="H278" s="177"/>
      <c r="I278" s="177"/>
      <c r="J278" s="177"/>
      <c r="K278" s="177"/>
      <c r="L278" s="177"/>
      <c r="M278" s="177"/>
      <c r="T278" s="178"/>
      <c r="W278" s="179"/>
      <c r="X278" s="179"/>
      <c r="Y278" s="179"/>
      <c r="Z278" s="179"/>
      <c r="AA278" s="179"/>
      <c r="AB278" s="179"/>
      <c r="AC278" s="179"/>
      <c r="AD278" s="179"/>
      <c r="AE278" s="179"/>
      <c r="AF278" s="179"/>
      <c r="AG278" s="179"/>
      <c r="AH278" s="179"/>
      <c r="AI278" s="179"/>
      <c r="AJ278" s="179"/>
      <c r="AK278" s="179"/>
      <c r="AL278" s="179"/>
      <c r="AM278" s="179"/>
      <c r="AN278" s="179"/>
      <c r="AO278" s="179"/>
      <c r="AP278" s="179"/>
      <c r="AQ278" s="178"/>
      <c r="AR278" s="178"/>
      <c r="AS278" s="178"/>
      <c r="AT278" s="178"/>
      <c r="AU278" s="178"/>
      <c r="AV278" s="178"/>
      <c r="AW278" s="178"/>
      <c r="AX278" s="178"/>
      <c r="AY278" s="178"/>
      <c r="AZ278" s="178"/>
      <c r="BA278" s="178"/>
      <c r="BB278" s="178"/>
    </row>
    <row r="279" spans="7:54" s="176" customFormat="1" x14ac:dyDescent="0.25">
      <c r="G279" s="177"/>
      <c r="H279" s="177"/>
      <c r="I279" s="177"/>
      <c r="J279" s="177"/>
      <c r="K279" s="177"/>
      <c r="L279" s="177"/>
      <c r="M279" s="177"/>
      <c r="T279" s="178"/>
      <c r="W279" s="179"/>
      <c r="X279" s="179"/>
      <c r="Y279" s="179"/>
      <c r="Z279" s="179"/>
      <c r="AA279" s="179"/>
      <c r="AB279" s="179"/>
      <c r="AC279" s="179"/>
      <c r="AD279" s="179"/>
      <c r="AE279" s="179"/>
      <c r="AF279" s="179"/>
      <c r="AG279" s="179"/>
      <c r="AH279" s="179"/>
      <c r="AI279" s="179"/>
      <c r="AJ279" s="179"/>
      <c r="AK279" s="179"/>
      <c r="AL279" s="179"/>
      <c r="AM279" s="179"/>
      <c r="AN279" s="179"/>
      <c r="AO279" s="179"/>
      <c r="AP279" s="179"/>
      <c r="AQ279" s="178"/>
      <c r="AR279" s="178"/>
      <c r="AS279" s="178"/>
      <c r="AT279" s="178"/>
      <c r="AU279" s="178"/>
      <c r="AV279" s="178"/>
      <c r="AW279" s="178"/>
      <c r="AX279" s="178"/>
      <c r="AY279" s="178"/>
      <c r="AZ279" s="178"/>
      <c r="BA279" s="178"/>
      <c r="BB279" s="178"/>
    </row>
    <row r="280" spans="7:54" s="176" customFormat="1" x14ac:dyDescent="0.25">
      <c r="G280" s="177"/>
      <c r="H280" s="177"/>
      <c r="I280" s="177"/>
      <c r="J280" s="177"/>
      <c r="K280" s="177"/>
      <c r="L280" s="177"/>
      <c r="M280" s="177"/>
      <c r="T280" s="178"/>
      <c r="W280" s="179"/>
      <c r="X280" s="179"/>
      <c r="Y280" s="179"/>
      <c r="Z280" s="179"/>
      <c r="AA280" s="179"/>
      <c r="AB280" s="179"/>
      <c r="AC280" s="179"/>
      <c r="AD280" s="179"/>
      <c r="AE280" s="179"/>
      <c r="AF280" s="179"/>
      <c r="AG280" s="179"/>
      <c r="AH280" s="179"/>
      <c r="AI280" s="179"/>
      <c r="AJ280" s="179"/>
      <c r="AK280" s="179"/>
      <c r="AL280" s="179"/>
      <c r="AM280" s="179"/>
      <c r="AN280" s="179"/>
      <c r="AO280" s="179"/>
      <c r="AP280" s="179"/>
      <c r="AQ280" s="178"/>
      <c r="AR280" s="178"/>
      <c r="AS280" s="178"/>
      <c r="AT280" s="178"/>
      <c r="AU280" s="178"/>
      <c r="AV280" s="178"/>
      <c r="AW280" s="178"/>
      <c r="AX280" s="178"/>
      <c r="AY280" s="178"/>
      <c r="AZ280" s="178"/>
      <c r="BA280" s="178"/>
      <c r="BB280" s="178"/>
    </row>
    <row r="281" spans="7:54" s="176" customFormat="1" x14ac:dyDescent="0.25">
      <c r="G281" s="177"/>
      <c r="H281" s="177"/>
      <c r="I281" s="177"/>
      <c r="J281" s="177"/>
      <c r="K281" s="177"/>
      <c r="L281" s="177"/>
      <c r="M281" s="177"/>
      <c r="T281" s="178"/>
      <c r="W281" s="179"/>
      <c r="X281" s="179"/>
      <c r="Y281" s="179"/>
      <c r="Z281" s="179"/>
      <c r="AA281" s="179"/>
      <c r="AB281" s="179"/>
      <c r="AC281" s="179"/>
      <c r="AD281" s="179"/>
      <c r="AE281" s="179"/>
      <c r="AF281" s="179"/>
      <c r="AG281" s="179"/>
      <c r="AH281" s="179"/>
      <c r="AI281" s="179"/>
      <c r="AJ281" s="179"/>
      <c r="AK281" s="179"/>
      <c r="AL281" s="179"/>
      <c r="AM281" s="179"/>
      <c r="AN281" s="179"/>
      <c r="AO281" s="179"/>
      <c r="AP281" s="179"/>
      <c r="AQ281" s="178"/>
      <c r="AR281" s="178"/>
      <c r="AS281" s="178"/>
      <c r="AT281" s="178"/>
      <c r="AU281" s="178"/>
      <c r="AV281" s="178"/>
      <c r="AW281" s="178"/>
      <c r="AX281" s="178"/>
      <c r="AY281" s="178"/>
      <c r="AZ281" s="178"/>
      <c r="BA281" s="178"/>
      <c r="BB281" s="178"/>
    </row>
    <row r="282" spans="7:54" s="176" customFormat="1" x14ac:dyDescent="0.25">
      <c r="G282" s="177"/>
      <c r="H282" s="177"/>
      <c r="I282" s="177"/>
      <c r="J282" s="177"/>
      <c r="K282" s="177"/>
      <c r="L282" s="177"/>
      <c r="M282" s="177"/>
      <c r="T282" s="178"/>
      <c r="W282" s="179"/>
      <c r="X282" s="179"/>
      <c r="Y282" s="179"/>
      <c r="Z282" s="179"/>
      <c r="AA282" s="179"/>
      <c r="AB282" s="179"/>
      <c r="AC282" s="179"/>
      <c r="AD282" s="179"/>
      <c r="AE282" s="179"/>
      <c r="AF282" s="179"/>
      <c r="AG282" s="179"/>
      <c r="AH282" s="179"/>
      <c r="AI282" s="179"/>
      <c r="AJ282" s="179"/>
      <c r="AK282" s="179"/>
      <c r="AL282" s="179"/>
      <c r="AM282" s="179"/>
      <c r="AN282" s="179"/>
      <c r="AO282" s="179"/>
      <c r="AP282" s="179"/>
      <c r="AQ282" s="178"/>
      <c r="AR282" s="178"/>
      <c r="AS282" s="178"/>
      <c r="AT282" s="178"/>
      <c r="AU282" s="178"/>
      <c r="AV282" s="178"/>
      <c r="AW282" s="178"/>
      <c r="AX282" s="178"/>
      <c r="AY282" s="178"/>
      <c r="AZ282" s="178"/>
      <c r="BA282" s="178"/>
      <c r="BB282" s="178"/>
    </row>
    <row r="283" spans="7:54" s="176" customFormat="1" x14ac:dyDescent="0.25">
      <c r="G283" s="177"/>
      <c r="H283" s="177"/>
      <c r="I283" s="177"/>
      <c r="J283" s="177"/>
      <c r="K283" s="177"/>
      <c r="L283" s="177"/>
      <c r="M283" s="177"/>
      <c r="T283" s="178"/>
      <c r="W283" s="179"/>
      <c r="X283" s="179"/>
      <c r="Y283" s="179"/>
      <c r="Z283" s="179"/>
      <c r="AA283" s="179"/>
      <c r="AB283" s="179"/>
      <c r="AC283" s="179"/>
      <c r="AD283" s="179"/>
      <c r="AE283" s="179"/>
      <c r="AF283" s="179"/>
      <c r="AG283" s="179"/>
      <c r="AH283" s="179"/>
      <c r="AI283" s="179"/>
      <c r="AJ283" s="179"/>
      <c r="AK283" s="179"/>
      <c r="AL283" s="179"/>
      <c r="AM283" s="179"/>
      <c r="AN283" s="179"/>
      <c r="AO283" s="179"/>
      <c r="AP283" s="179"/>
      <c r="AQ283" s="178"/>
      <c r="AR283" s="178"/>
      <c r="AS283" s="178"/>
      <c r="AT283" s="178"/>
      <c r="AU283" s="178"/>
      <c r="AV283" s="178"/>
      <c r="AW283" s="178"/>
      <c r="AX283" s="178"/>
      <c r="AY283" s="178"/>
      <c r="AZ283" s="178"/>
      <c r="BA283" s="178"/>
      <c r="BB283" s="178"/>
    </row>
    <row r="284" spans="7:54" s="176" customFormat="1" x14ac:dyDescent="0.25">
      <c r="G284" s="177"/>
      <c r="H284" s="177"/>
      <c r="I284" s="177"/>
      <c r="J284" s="177"/>
      <c r="K284" s="177"/>
      <c r="L284" s="177"/>
      <c r="M284" s="177"/>
      <c r="T284" s="178"/>
      <c r="W284" s="179"/>
      <c r="X284" s="179"/>
      <c r="Y284" s="179"/>
      <c r="Z284" s="179"/>
      <c r="AA284" s="179"/>
      <c r="AB284" s="179"/>
      <c r="AC284" s="179"/>
      <c r="AD284" s="179"/>
      <c r="AE284" s="179"/>
      <c r="AF284" s="179"/>
      <c r="AG284" s="179"/>
      <c r="AH284" s="179"/>
      <c r="AI284" s="179"/>
      <c r="AJ284" s="179"/>
      <c r="AK284" s="179"/>
      <c r="AL284" s="179"/>
      <c r="AM284" s="179"/>
      <c r="AN284" s="179"/>
      <c r="AO284" s="179"/>
      <c r="AP284" s="179"/>
      <c r="AQ284" s="178"/>
      <c r="AR284" s="178"/>
      <c r="AS284" s="178"/>
      <c r="AT284" s="178"/>
      <c r="AU284" s="178"/>
      <c r="AV284" s="178"/>
      <c r="AW284" s="178"/>
      <c r="AX284" s="178"/>
      <c r="AY284" s="178"/>
      <c r="AZ284" s="178"/>
      <c r="BA284" s="178"/>
      <c r="BB284" s="178"/>
    </row>
    <row r="285" spans="7:54" s="176" customFormat="1" x14ac:dyDescent="0.25">
      <c r="G285" s="177"/>
      <c r="H285" s="177"/>
      <c r="I285" s="177"/>
      <c r="J285" s="177"/>
      <c r="K285" s="177"/>
      <c r="L285" s="177"/>
      <c r="M285" s="177"/>
      <c r="T285" s="178"/>
      <c r="W285" s="179"/>
      <c r="X285" s="179"/>
      <c r="Y285" s="179"/>
      <c r="Z285" s="179"/>
      <c r="AA285" s="179"/>
      <c r="AB285" s="179"/>
      <c r="AC285" s="179"/>
      <c r="AD285" s="179"/>
      <c r="AE285" s="179"/>
      <c r="AF285" s="179"/>
      <c r="AG285" s="179"/>
      <c r="AH285" s="179"/>
      <c r="AI285" s="179"/>
      <c r="AJ285" s="179"/>
      <c r="AK285" s="179"/>
      <c r="AL285" s="179"/>
      <c r="AM285" s="179"/>
      <c r="AN285" s="179"/>
      <c r="AO285" s="179"/>
      <c r="AP285" s="179"/>
      <c r="AQ285" s="178"/>
      <c r="AR285" s="178"/>
      <c r="AS285" s="178"/>
      <c r="AT285" s="178"/>
      <c r="AU285" s="178"/>
      <c r="AV285" s="178"/>
      <c r="AW285" s="178"/>
      <c r="AX285" s="178"/>
      <c r="AY285" s="178"/>
      <c r="AZ285" s="178"/>
      <c r="BA285" s="178"/>
      <c r="BB285" s="178"/>
    </row>
    <row r="286" spans="7:54" s="176" customFormat="1" x14ac:dyDescent="0.25">
      <c r="G286" s="177"/>
      <c r="H286" s="177"/>
      <c r="I286" s="177"/>
      <c r="J286" s="177"/>
      <c r="K286" s="177"/>
      <c r="L286" s="177"/>
      <c r="M286" s="177"/>
      <c r="T286" s="178"/>
      <c r="W286" s="179"/>
      <c r="X286" s="179"/>
      <c r="Y286" s="179"/>
      <c r="Z286" s="179"/>
      <c r="AA286" s="179"/>
      <c r="AB286" s="179"/>
      <c r="AC286" s="179"/>
      <c r="AD286" s="179"/>
      <c r="AE286" s="179"/>
      <c r="AF286" s="179"/>
      <c r="AG286" s="179"/>
      <c r="AH286" s="179"/>
      <c r="AI286" s="179"/>
      <c r="AJ286" s="179"/>
      <c r="AK286" s="179"/>
      <c r="AL286" s="179"/>
      <c r="AM286" s="179"/>
      <c r="AN286" s="179"/>
      <c r="AO286" s="179"/>
      <c r="AP286" s="179"/>
      <c r="AQ286" s="178"/>
      <c r="AR286" s="178"/>
      <c r="AS286" s="178"/>
      <c r="AT286" s="178"/>
      <c r="AU286" s="178"/>
      <c r="AV286" s="178"/>
      <c r="AW286" s="178"/>
      <c r="AX286" s="178"/>
      <c r="AY286" s="178"/>
      <c r="AZ286" s="178"/>
      <c r="BA286" s="178"/>
      <c r="BB286" s="178"/>
    </row>
    <row r="287" spans="7:54" s="176" customFormat="1" x14ac:dyDescent="0.25">
      <c r="G287" s="177"/>
      <c r="H287" s="177"/>
      <c r="I287" s="177"/>
      <c r="J287" s="177"/>
      <c r="K287" s="177"/>
      <c r="L287" s="177"/>
      <c r="M287" s="177"/>
      <c r="T287" s="178"/>
      <c r="W287" s="179"/>
      <c r="X287" s="179"/>
      <c r="Y287" s="179"/>
      <c r="Z287" s="179"/>
      <c r="AA287" s="179"/>
      <c r="AB287" s="179"/>
      <c r="AC287" s="179"/>
      <c r="AD287" s="179"/>
      <c r="AE287" s="179"/>
      <c r="AF287" s="179"/>
      <c r="AG287" s="179"/>
      <c r="AH287" s="179"/>
      <c r="AI287" s="179"/>
      <c r="AJ287" s="179"/>
      <c r="AK287" s="179"/>
      <c r="AL287" s="179"/>
      <c r="AM287" s="179"/>
      <c r="AN287" s="179"/>
      <c r="AO287" s="179"/>
      <c r="AP287" s="179"/>
      <c r="AQ287" s="178"/>
      <c r="AR287" s="178"/>
      <c r="AS287" s="178"/>
      <c r="AT287" s="178"/>
      <c r="AU287" s="178"/>
      <c r="AV287" s="178"/>
      <c r="AW287" s="178"/>
      <c r="AX287" s="178"/>
      <c r="AY287" s="178"/>
      <c r="AZ287" s="178"/>
      <c r="BA287" s="178"/>
      <c r="BB287" s="178"/>
    </row>
    <row r="288" spans="7:54" s="176" customFormat="1" x14ac:dyDescent="0.25">
      <c r="G288" s="177"/>
      <c r="H288" s="177"/>
      <c r="I288" s="177"/>
      <c r="J288" s="177"/>
      <c r="K288" s="177"/>
      <c r="L288" s="177"/>
      <c r="M288" s="177"/>
      <c r="T288" s="178"/>
      <c r="W288" s="179"/>
      <c r="X288" s="179"/>
      <c r="Y288" s="179"/>
      <c r="Z288" s="179"/>
      <c r="AA288" s="179"/>
      <c r="AB288" s="179"/>
      <c r="AC288" s="179"/>
      <c r="AD288" s="179"/>
      <c r="AE288" s="179"/>
      <c r="AF288" s="179"/>
      <c r="AG288" s="179"/>
      <c r="AH288" s="179"/>
      <c r="AI288" s="179"/>
      <c r="AJ288" s="179"/>
      <c r="AK288" s="179"/>
      <c r="AL288" s="179"/>
      <c r="AM288" s="179"/>
      <c r="AN288" s="179"/>
      <c r="AO288" s="179"/>
      <c r="AP288" s="179"/>
      <c r="AQ288" s="178"/>
      <c r="AR288" s="178"/>
      <c r="AS288" s="178"/>
      <c r="AT288" s="178"/>
      <c r="AU288" s="178"/>
      <c r="AV288" s="178"/>
      <c r="AW288" s="178"/>
      <c r="AX288" s="178"/>
      <c r="AY288" s="178"/>
      <c r="AZ288" s="178"/>
      <c r="BA288" s="178"/>
      <c r="BB288" s="178"/>
    </row>
    <row r="289" spans="7:54" s="176" customFormat="1" x14ac:dyDescent="0.25">
      <c r="G289" s="177"/>
      <c r="H289" s="177"/>
      <c r="I289" s="177"/>
      <c r="J289" s="177"/>
      <c r="K289" s="177"/>
      <c r="L289" s="177"/>
      <c r="M289" s="177"/>
      <c r="T289" s="178"/>
      <c r="W289" s="179"/>
      <c r="X289" s="179"/>
      <c r="Y289" s="179"/>
      <c r="Z289" s="179"/>
      <c r="AA289" s="179"/>
      <c r="AB289" s="179"/>
      <c r="AC289" s="179"/>
      <c r="AD289" s="179"/>
      <c r="AE289" s="179"/>
      <c r="AF289" s="179"/>
      <c r="AG289" s="179"/>
      <c r="AH289" s="179"/>
      <c r="AI289" s="179"/>
      <c r="AJ289" s="179"/>
      <c r="AK289" s="179"/>
      <c r="AL289" s="179"/>
      <c r="AM289" s="179"/>
      <c r="AN289" s="179"/>
      <c r="AO289" s="179"/>
      <c r="AP289" s="179"/>
      <c r="AQ289" s="178"/>
      <c r="AR289" s="178"/>
      <c r="AS289" s="178"/>
      <c r="AT289" s="178"/>
      <c r="AU289" s="178"/>
      <c r="AV289" s="178"/>
      <c r="AW289" s="178"/>
      <c r="AX289" s="178"/>
      <c r="AY289" s="178"/>
      <c r="AZ289" s="178"/>
      <c r="BA289" s="178"/>
      <c r="BB289" s="178"/>
    </row>
    <row r="290" spans="7:54" s="176" customFormat="1" x14ac:dyDescent="0.25">
      <c r="G290" s="177"/>
      <c r="H290" s="177"/>
      <c r="I290" s="177"/>
      <c r="J290" s="177"/>
      <c r="K290" s="177"/>
      <c r="L290" s="177"/>
      <c r="M290" s="177"/>
      <c r="T290" s="178"/>
      <c r="W290" s="179"/>
      <c r="X290" s="179"/>
      <c r="Y290" s="179"/>
      <c r="Z290" s="179"/>
      <c r="AA290" s="179"/>
      <c r="AB290" s="179"/>
      <c r="AC290" s="179"/>
      <c r="AD290" s="179"/>
      <c r="AE290" s="179"/>
      <c r="AF290" s="179"/>
      <c r="AG290" s="179"/>
      <c r="AH290" s="179"/>
      <c r="AI290" s="179"/>
      <c r="AJ290" s="179"/>
      <c r="AK290" s="179"/>
      <c r="AL290" s="179"/>
      <c r="AM290" s="179"/>
      <c r="AN290" s="179"/>
      <c r="AO290" s="179"/>
      <c r="AP290" s="179"/>
      <c r="AQ290" s="178"/>
      <c r="AR290" s="178"/>
      <c r="AS290" s="178"/>
      <c r="AT290" s="178"/>
      <c r="AU290" s="178"/>
      <c r="AV290" s="178"/>
      <c r="AW290" s="178"/>
      <c r="AX290" s="178"/>
      <c r="AY290" s="178"/>
      <c r="AZ290" s="178"/>
      <c r="BA290" s="178"/>
      <c r="BB290" s="178"/>
    </row>
    <row r="291" spans="7:54" s="176" customFormat="1" x14ac:dyDescent="0.25">
      <c r="G291" s="177"/>
      <c r="H291" s="177"/>
      <c r="I291" s="177"/>
      <c r="J291" s="177"/>
      <c r="K291" s="177"/>
      <c r="L291" s="177"/>
      <c r="M291" s="177"/>
      <c r="T291" s="178"/>
      <c r="W291" s="179"/>
      <c r="X291" s="179"/>
      <c r="Y291" s="179"/>
      <c r="Z291" s="179"/>
      <c r="AA291" s="179"/>
      <c r="AB291" s="179"/>
      <c r="AC291" s="179"/>
      <c r="AD291" s="179"/>
      <c r="AE291" s="179"/>
      <c r="AF291" s="179"/>
      <c r="AG291" s="179"/>
      <c r="AH291" s="179"/>
      <c r="AI291" s="179"/>
      <c r="AJ291" s="179"/>
      <c r="AK291" s="179"/>
      <c r="AL291" s="179"/>
      <c r="AM291" s="179"/>
      <c r="AN291" s="179"/>
      <c r="AO291" s="179"/>
      <c r="AP291" s="179"/>
      <c r="AQ291" s="178"/>
      <c r="AR291" s="178"/>
      <c r="AS291" s="178"/>
      <c r="AT291" s="178"/>
      <c r="AU291" s="178"/>
      <c r="AV291" s="178"/>
      <c r="AW291" s="178"/>
      <c r="AX291" s="178"/>
      <c r="AY291" s="178"/>
      <c r="AZ291" s="178"/>
      <c r="BA291" s="178"/>
      <c r="BB291" s="178"/>
    </row>
    <row r="292" spans="7:54" s="176" customFormat="1" x14ac:dyDescent="0.25">
      <c r="G292" s="177"/>
      <c r="H292" s="177"/>
      <c r="I292" s="177"/>
      <c r="J292" s="177"/>
      <c r="K292" s="177"/>
      <c r="L292" s="177"/>
      <c r="M292" s="177"/>
      <c r="T292" s="178"/>
      <c r="W292" s="179"/>
      <c r="X292" s="179"/>
      <c r="Y292" s="179"/>
      <c r="Z292" s="179"/>
      <c r="AA292" s="179"/>
      <c r="AB292" s="179"/>
      <c r="AC292" s="179"/>
      <c r="AD292" s="179"/>
      <c r="AE292" s="179"/>
      <c r="AF292" s="179"/>
      <c r="AG292" s="179"/>
      <c r="AH292" s="179"/>
      <c r="AI292" s="179"/>
      <c r="AJ292" s="179"/>
      <c r="AK292" s="179"/>
      <c r="AL292" s="179"/>
      <c r="AM292" s="179"/>
      <c r="AN292" s="179"/>
      <c r="AO292" s="179"/>
      <c r="AP292" s="179"/>
      <c r="AQ292" s="178"/>
      <c r="AR292" s="178"/>
      <c r="AS292" s="178"/>
      <c r="AT292" s="178"/>
      <c r="AU292" s="178"/>
      <c r="AV292" s="178"/>
      <c r="AW292" s="178"/>
      <c r="AX292" s="178"/>
      <c r="AY292" s="178"/>
      <c r="AZ292" s="178"/>
      <c r="BA292" s="178"/>
      <c r="BB292" s="178"/>
    </row>
    <row r="293" spans="7:54" s="176" customFormat="1" x14ac:dyDescent="0.25">
      <c r="G293" s="177"/>
      <c r="H293" s="177"/>
      <c r="I293" s="177"/>
      <c r="J293" s="177"/>
      <c r="K293" s="177"/>
      <c r="L293" s="177"/>
      <c r="M293" s="177"/>
      <c r="T293" s="178"/>
      <c r="W293" s="179"/>
      <c r="X293" s="179"/>
      <c r="Y293" s="179"/>
      <c r="Z293" s="179"/>
      <c r="AA293" s="179"/>
      <c r="AB293" s="179"/>
      <c r="AC293" s="179"/>
      <c r="AD293" s="179"/>
      <c r="AE293" s="179"/>
      <c r="AF293" s="179"/>
      <c r="AG293" s="179"/>
      <c r="AH293" s="179"/>
      <c r="AI293" s="179"/>
      <c r="AJ293" s="179"/>
      <c r="AK293" s="179"/>
      <c r="AL293" s="179"/>
      <c r="AM293" s="179"/>
      <c r="AN293" s="179"/>
      <c r="AO293" s="179"/>
      <c r="AP293" s="179"/>
      <c r="AQ293" s="178"/>
      <c r="AR293" s="178"/>
      <c r="AS293" s="178"/>
      <c r="AT293" s="178"/>
      <c r="AU293" s="178"/>
      <c r="AV293" s="178"/>
      <c r="AW293" s="178"/>
      <c r="AX293" s="178"/>
      <c r="AY293" s="178"/>
      <c r="AZ293" s="178"/>
      <c r="BA293" s="178"/>
      <c r="BB293" s="178"/>
    </row>
    <row r="294" spans="7:54" s="176" customFormat="1" x14ac:dyDescent="0.25">
      <c r="G294" s="177"/>
      <c r="H294" s="177"/>
      <c r="I294" s="177"/>
      <c r="J294" s="177"/>
      <c r="K294" s="177"/>
      <c r="L294" s="177"/>
      <c r="M294" s="177"/>
      <c r="T294" s="178"/>
      <c r="W294" s="179"/>
      <c r="X294" s="179"/>
      <c r="Y294" s="179"/>
      <c r="Z294" s="179"/>
      <c r="AA294" s="179"/>
      <c r="AB294" s="179"/>
      <c r="AC294" s="179"/>
      <c r="AD294" s="179"/>
      <c r="AE294" s="179"/>
      <c r="AF294" s="179"/>
      <c r="AG294" s="179"/>
      <c r="AH294" s="179"/>
      <c r="AI294" s="179"/>
      <c r="AJ294" s="179"/>
      <c r="AK294" s="179"/>
      <c r="AL294" s="179"/>
      <c r="AM294" s="179"/>
      <c r="AN294" s="179"/>
      <c r="AO294" s="179"/>
      <c r="AP294" s="179"/>
      <c r="AQ294" s="178"/>
      <c r="AR294" s="178"/>
      <c r="AS294" s="178"/>
      <c r="AT294" s="178"/>
      <c r="AU294" s="178"/>
      <c r="AV294" s="178"/>
      <c r="AW294" s="178"/>
      <c r="AX294" s="178"/>
      <c r="AY294" s="178"/>
      <c r="AZ294" s="178"/>
      <c r="BA294" s="178"/>
      <c r="BB294" s="178"/>
    </row>
    <row r="295" spans="7:54" s="176" customFormat="1" x14ac:dyDescent="0.25">
      <c r="G295" s="177"/>
      <c r="H295" s="177"/>
      <c r="I295" s="177"/>
      <c r="J295" s="177"/>
      <c r="K295" s="177"/>
      <c r="L295" s="177"/>
      <c r="M295" s="177"/>
      <c r="T295" s="178"/>
      <c r="W295" s="179"/>
      <c r="X295" s="179"/>
      <c r="Y295" s="179"/>
      <c r="Z295" s="179"/>
      <c r="AA295" s="179"/>
      <c r="AB295" s="179"/>
      <c r="AC295" s="179"/>
      <c r="AD295" s="179"/>
      <c r="AE295" s="179"/>
      <c r="AF295" s="179"/>
      <c r="AG295" s="179"/>
      <c r="AH295" s="179"/>
      <c r="AI295" s="179"/>
      <c r="AJ295" s="179"/>
      <c r="AK295" s="179"/>
      <c r="AL295" s="179"/>
      <c r="AM295" s="179"/>
      <c r="AN295" s="179"/>
      <c r="AO295" s="179"/>
      <c r="AP295" s="179"/>
      <c r="AQ295" s="178"/>
      <c r="AR295" s="178"/>
      <c r="AS295" s="178"/>
      <c r="AT295" s="178"/>
      <c r="AU295" s="178"/>
      <c r="AV295" s="178"/>
      <c r="AW295" s="178"/>
      <c r="AX295" s="178"/>
      <c r="AY295" s="178"/>
      <c r="AZ295" s="178"/>
      <c r="BA295" s="178"/>
      <c r="BB295" s="178"/>
    </row>
    <row r="296" spans="7:54" s="176" customFormat="1" x14ac:dyDescent="0.25">
      <c r="G296" s="177"/>
      <c r="H296" s="177"/>
      <c r="I296" s="177"/>
      <c r="J296" s="177"/>
      <c r="K296" s="177"/>
      <c r="L296" s="177"/>
      <c r="M296" s="177"/>
      <c r="T296" s="178"/>
      <c r="W296" s="179"/>
      <c r="X296" s="179"/>
      <c r="Y296" s="179"/>
      <c r="Z296" s="179"/>
      <c r="AA296" s="179"/>
      <c r="AB296" s="179"/>
      <c r="AC296" s="179"/>
      <c r="AD296" s="179"/>
      <c r="AE296" s="179"/>
      <c r="AF296" s="179"/>
      <c r="AG296" s="179"/>
      <c r="AH296" s="179"/>
      <c r="AI296" s="179"/>
      <c r="AJ296" s="179"/>
      <c r="AK296" s="179"/>
      <c r="AL296" s="179"/>
      <c r="AM296" s="179"/>
      <c r="AN296" s="179"/>
      <c r="AO296" s="179"/>
      <c r="AP296" s="179"/>
      <c r="AQ296" s="178"/>
      <c r="AR296" s="178"/>
      <c r="AS296" s="178"/>
      <c r="AT296" s="178"/>
      <c r="AU296" s="178"/>
      <c r="AV296" s="178"/>
      <c r="AW296" s="178"/>
      <c r="AX296" s="178"/>
      <c r="AY296" s="178"/>
      <c r="AZ296" s="178"/>
      <c r="BA296" s="178"/>
      <c r="BB296" s="178"/>
    </row>
    <row r="297" spans="7:54" s="176" customFormat="1" x14ac:dyDescent="0.25">
      <c r="G297" s="177"/>
      <c r="H297" s="177"/>
      <c r="I297" s="177"/>
      <c r="J297" s="177"/>
      <c r="K297" s="177"/>
      <c r="L297" s="177"/>
      <c r="M297" s="177"/>
      <c r="T297" s="178"/>
      <c r="W297" s="179"/>
      <c r="X297" s="179"/>
      <c r="Y297" s="179"/>
      <c r="Z297" s="179"/>
      <c r="AA297" s="179"/>
      <c r="AB297" s="179"/>
      <c r="AC297" s="179"/>
      <c r="AD297" s="179"/>
      <c r="AE297" s="179"/>
      <c r="AF297" s="179"/>
      <c r="AG297" s="179"/>
      <c r="AH297" s="179"/>
      <c r="AI297" s="179"/>
      <c r="AJ297" s="179"/>
      <c r="AK297" s="179"/>
      <c r="AL297" s="179"/>
      <c r="AM297" s="179"/>
      <c r="AN297" s="179"/>
      <c r="AO297" s="179"/>
      <c r="AP297" s="179"/>
      <c r="AQ297" s="178"/>
      <c r="AR297" s="178"/>
      <c r="AS297" s="178"/>
      <c r="AT297" s="178"/>
      <c r="AU297" s="178"/>
      <c r="AV297" s="178"/>
      <c r="AW297" s="178"/>
      <c r="AX297" s="178"/>
      <c r="AY297" s="178"/>
      <c r="AZ297" s="178"/>
      <c r="BA297" s="178"/>
      <c r="BB297" s="178"/>
    </row>
    <row r="298" spans="7:54" s="176" customFormat="1" x14ac:dyDescent="0.25">
      <c r="G298" s="177"/>
      <c r="H298" s="177"/>
      <c r="I298" s="177"/>
      <c r="J298" s="177"/>
      <c r="K298" s="177"/>
      <c r="L298" s="177"/>
      <c r="M298" s="177"/>
      <c r="T298" s="178"/>
      <c r="W298" s="179"/>
      <c r="X298" s="179"/>
      <c r="Y298" s="179"/>
      <c r="Z298" s="179"/>
      <c r="AA298" s="179"/>
      <c r="AB298" s="179"/>
      <c r="AC298" s="179"/>
      <c r="AD298" s="179"/>
      <c r="AE298" s="179"/>
      <c r="AF298" s="179"/>
      <c r="AG298" s="179"/>
      <c r="AH298" s="179"/>
      <c r="AI298" s="179"/>
      <c r="AJ298" s="179"/>
      <c r="AK298" s="179"/>
      <c r="AL298" s="179"/>
      <c r="AM298" s="179"/>
      <c r="AN298" s="179"/>
      <c r="AO298" s="179"/>
      <c r="AP298" s="179"/>
      <c r="AQ298" s="178"/>
      <c r="AR298" s="178"/>
      <c r="AS298" s="178"/>
      <c r="AT298" s="178"/>
      <c r="AU298" s="178"/>
      <c r="AV298" s="178"/>
      <c r="AW298" s="178"/>
      <c r="AX298" s="178"/>
      <c r="AY298" s="178"/>
      <c r="AZ298" s="178"/>
      <c r="BA298" s="178"/>
      <c r="BB298" s="178"/>
    </row>
    <row r="299" spans="7:54" s="176" customFormat="1" x14ac:dyDescent="0.25">
      <c r="G299" s="177"/>
      <c r="H299" s="177"/>
      <c r="I299" s="177"/>
      <c r="J299" s="177"/>
      <c r="K299" s="177"/>
      <c r="L299" s="177"/>
      <c r="M299" s="177"/>
      <c r="T299" s="178"/>
      <c r="W299" s="179"/>
      <c r="X299" s="179"/>
      <c r="Y299" s="179"/>
      <c r="Z299" s="179"/>
      <c r="AA299" s="179"/>
      <c r="AB299" s="179"/>
      <c r="AC299" s="179"/>
      <c r="AD299" s="179"/>
      <c r="AE299" s="179"/>
      <c r="AF299" s="179"/>
      <c r="AG299" s="179"/>
      <c r="AH299" s="179"/>
      <c r="AI299" s="179"/>
      <c r="AJ299" s="179"/>
      <c r="AK299" s="179"/>
      <c r="AL299" s="179"/>
      <c r="AM299" s="179"/>
      <c r="AN299" s="179"/>
      <c r="AO299" s="179"/>
      <c r="AP299" s="179"/>
      <c r="AQ299" s="178"/>
      <c r="AR299" s="178"/>
      <c r="AS299" s="178"/>
      <c r="AT299" s="178"/>
      <c r="AU299" s="178"/>
      <c r="AV299" s="178"/>
      <c r="AW299" s="178"/>
      <c r="AX299" s="178"/>
      <c r="AY299" s="178"/>
      <c r="AZ299" s="178"/>
      <c r="BA299" s="178"/>
      <c r="BB299" s="178"/>
    </row>
    <row r="300" spans="7:54" s="176" customFormat="1" x14ac:dyDescent="0.25">
      <c r="G300" s="177"/>
      <c r="H300" s="177"/>
      <c r="I300" s="177"/>
      <c r="J300" s="177"/>
      <c r="K300" s="177"/>
      <c r="L300" s="177"/>
      <c r="M300" s="177"/>
      <c r="T300" s="178"/>
      <c r="W300" s="179"/>
      <c r="X300" s="179"/>
      <c r="Y300" s="179"/>
      <c r="Z300" s="179"/>
      <c r="AA300" s="179"/>
      <c r="AB300" s="179"/>
      <c r="AC300" s="179"/>
      <c r="AD300" s="179"/>
      <c r="AE300" s="179"/>
      <c r="AF300" s="179"/>
      <c r="AG300" s="179"/>
      <c r="AH300" s="179"/>
      <c r="AI300" s="179"/>
      <c r="AJ300" s="179"/>
      <c r="AK300" s="179"/>
      <c r="AL300" s="179"/>
      <c r="AM300" s="179"/>
      <c r="AN300" s="179"/>
      <c r="AO300" s="179"/>
      <c r="AP300" s="179"/>
      <c r="AQ300" s="178"/>
      <c r="AR300" s="178"/>
      <c r="AS300" s="178"/>
      <c r="AT300" s="178"/>
      <c r="AU300" s="178"/>
      <c r="AV300" s="178"/>
      <c r="AW300" s="178"/>
      <c r="AX300" s="178"/>
      <c r="AY300" s="178"/>
      <c r="AZ300" s="178"/>
      <c r="BA300" s="178"/>
      <c r="BB300" s="178"/>
    </row>
    <row r="301" spans="7:54" s="176" customFormat="1" x14ac:dyDescent="0.25">
      <c r="G301" s="177"/>
      <c r="H301" s="177"/>
      <c r="I301" s="177"/>
      <c r="J301" s="177"/>
      <c r="K301" s="177"/>
      <c r="L301" s="177"/>
      <c r="M301" s="177"/>
      <c r="T301" s="178"/>
      <c r="W301" s="179"/>
      <c r="X301" s="179"/>
      <c r="Y301" s="179"/>
      <c r="Z301" s="179"/>
      <c r="AA301" s="179"/>
      <c r="AB301" s="179"/>
      <c r="AC301" s="179"/>
      <c r="AD301" s="179"/>
      <c r="AE301" s="179"/>
      <c r="AF301" s="179"/>
      <c r="AG301" s="179"/>
      <c r="AH301" s="179"/>
      <c r="AI301" s="179"/>
      <c r="AJ301" s="179"/>
      <c r="AK301" s="179"/>
      <c r="AL301" s="179"/>
      <c r="AM301" s="179"/>
      <c r="AN301" s="179"/>
      <c r="AO301" s="179"/>
      <c r="AP301" s="179"/>
      <c r="AQ301" s="178"/>
      <c r="AR301" s="178"/>
      <c r="AS301" s="178"/>
      <c r="AT301" s="178"/>
      <c r="AU301" s="178"/>
      <c r="AV301" s="178"/>
      <c r="AW301" s="178"/>
      <c r="AX301" s="178"/>
      <c r="AY301" s="178"/>
      <c r="AZ301" s="178"/>
      <c r="BA301" s="178"/>
      <c r="BB301" s="178"/>
    </row>
    <row r="302" spans="7:54" s="176" customFormat="1" x14ac:dyDescent="0.25">
      <c r="G302" s="177"/>
      <c r="H302" s="177"/>
      <c r="I302" s="177"/>
      <c r="J302" s="177"/>
      <c r="K302" s="177"/>
      <c r="L302" s="177"/>
      <c r="M302" s="177"/>
      <c r="T302" s="178"/>
      <c r="W302" s="179"/>
      <c r="X302" s="179"/>
      <c r="Y302" s="179"/>
      <c r="Z302" s="179"/>
      <c r="AA302" s="179"/>
      <c r="AB302" s="179"/>
      <c r="AC302" s="179"/>
      <c r="AD302" s="179"/>
      <c r="AE302" s="179"/>
      <c r="AF302" s="179"/>
      <c r="AG302" s="179"/>
      <c r="AH302" s="179"/>
      <c r="AI302" s="179"/>
      <c r="AJ302" s="179"/>
      <c r="AK302" s="179"/>
      <c r="AL302" s="179"/>
      <c r="AM302" s="179"/>
      <c r="AN302" s="179"/>
      <c r="AO302" s="179"/>
      <c r="AP302" s="179"/>
      <c r="AQ302" s="178"/>
      <c r="AR302" s="178"/>
      <c r="AS302" s="178"/>
      <c r="AT302" s="178"/>
      <c r="AU302" s="178"/>
      <c r="AV302" s="178"/>
      <c r="AW302" s="178"/>
      <c r="AX302" s="178"/>
      <c r="AY302" s="178"/>
      <c r="AZ302" s="178"/>
      <c r="BA302" s="178"/>
      <c r="BB302" s="178"/>
    </row>
    <row r="303" spans="7:54" s="176" customFormat="1" x14ac:dyDescent="0.25">
      <c r="G303" s="177"/>
      <c r="H303" s="177"/>
      <c r="I303" s="177"/>
      <c r="J303" s="177"/>
      <c r="K303" s="177"/>
      <c r="L303" s="177"/>
      <c r="M303" s="177"/>
      <c r="T303" s="178"/>
      <c r="W303" s="179"/>
      <c r="X303" s="179"/>
      <c r="Y303" s="179"/>
      <c r="Z303" s="179"/>
      <c r="AA303" s="179"/>
      <c r="AB303" s="179"/>
      <c r="AC303" s="179"/>
      <c r="AD303" s="179"/>
      <c r="AE303" s="179"/>
      <c r="AF303" s="179"/>
      <c r="AG303" s="179"/>
      <c r="AH303" s="179"/>
      <c r="AI303" s="179"/>
      <c r="AJ303" s="179"/>
      <c r="AK303" s="179"/>
      <c r="AL303" s="179"/>
      <c r="AM303" s="179"/>
      <c r="AN303" s="179"/>
      <c r="AO303" s="179"/>
      <c r="AP303" s="179"/>
      <c r="AQ303" s="178"/>
      <c r="AR303" s="178"/>
      <c r="AS303" s="178"/>
      <c r="AT303" s="178"/>
      <c r="AU303" s="178"/>
      <c r="AV303" s="178"/>
      <c r="AW303" s="178"/>
      <c r="AX303" s="178"/>
      <c r="AY303" s="178"/>
      <c r="AZ303" s="178"/>
      <c r="BA303" s="178"/>
      <c r="BB303" s="178"/>
    </row>
    <row r="304" spans="7:54" s="176" customFormat="1" x14ac:dyDescent="0.25">
      <c r="G304" s="177"/>
      <c r="H304" s="177"/>
      <c r="I304" s="177"/>
      <c r="J304" s="177"/>
      <c r="K304" s="177"/>
      <c r="L304" s="177"/>
      <c r="M304" s="177"/>
      <c r="T304" s="178"/>
      <c r="W304" s="179"/>
      <c r="X304" s="179"/>
      <c r="Y304" s="179"/>
      <c r="Z304" s="179"/>
      <c r="AA304" s="179"/>
      <c r="AB304" s="179"/>
      <c r="AC304" s="179"/>
      <c r="AD304" s="179"/>
      <c r="AE304" s="179"/>
      <c r="AF304" s="179"/>
      <c r="AG304" s="179"/>
      <c r="AH304" s="179"/>
      <c r="AI304" s="179"/>
      <c r="AJ304" s="179"/>
      <c r="AK304" s="179"/>
      <c r="AL304" s="179"/>
      <c r="AM304" s="179"/>
      <c r="AN304" s="179"/>
      <c r="AO304" s="179"/>
      <c r="AP304" s="179"/>
      <c r="AQ304" s="178"/>
      <c r="AR304" s="178"/>
      <c r="AS304" s="178"/>
      <c r="AT304" s="178"/>
      <c r="AU304" s="178"/>
      <c r="AV304" s="178"/>
      <c r="AW304" s="178"/>
      <c r="AX304" s="178"/>
      <c r="AY304" s="178"/>
      <c r="AZ304" s="178"/>
      <c r="BA304" s="178"/>
      <c r="BB304" s="178"/>
    </row>
    <row r="305" spans="7:54" s="176" customFormat="1" x14ac:dyDescent="0.25">
      <c r="G305" s="177"/>
      <c r="H305" s="177"/>
      <c r="I305" s="177"/>
      <c r="J305" s="177"/>
      <c r="K305" s="177"/>
      <c r="L305" s="177"/>
      <c r="M305" s="177"/>
      <c r="T305" s="178"/>
      <c r="W305" s="179"/>
      <c r="X305" s="179"/>
      <c r="Y305" s="179"/>
      <c r="Z305" s="179"/>
      <c r="AA305" s="179"/>
      <c r="AB305" s="179"/>
      <c r="AC305" s="179"/>
      <c r="AD305" s="179"/>
      <c r="AE305" s="179"/>
      <c r="AF305" s="179"/>
      <c r="AG305" s="179"/>
      <c r="AH305" s="179"/>
      <c r="AI305" s="179"/>
      <c r="AJ305" s="179"/>
      <c r="AK305" s="179"/>
      <c r="AL305" s="179"/>
      <c r="AM305" s="179"/>
      <c r="AN305" s="179"/>
      <c r="AO305" s="179"/>
      <c r="AP305" s="179"/>
      <c r="AQ305" s="178"/>
      <c r="AR305" s="178"/>
      <c r="AS305" s="178"/>
      <c r="AT305" s="178"/>
      <c r="AU305" s="178"/>
      <c r="AV305" s="178"/>
      <c r="AW305" s="178"/>
      <c r="AX305" s="178"/>
      <c r="AY305" s="178"/>
      <c r="AZ305" s="178"/>
      <c r="BA305" s="178"/>
      <c r="BB305" s="178"/>
    </row>
    <row r="306" spans="7:54" s="176" customFormat="1" x14ac:dyDescent="0.25">
      <c r="G306" s="177"/>
      <c r="H306" s="177"/>
      <c r="I306" s="177"/>
      <c r="J306" s="177"/>
      <c r="K306" s="177"/>
      <c r="L306" s="177"/>
      <c r="M306" s="177"/>
      <c r="T306" s="178"/>
      <c r="W306" s="179"/>
      <c r="X306" s="179"/>
      <c r="Y306" s="179"/>
      <c r="Z306" s="179"/>
      <c r="AA306" s="179"/>
      <c r="AB306" s="179"/>
      <c r="AC306" s="179"/>
      <c r="AD306" s="179"/>
      <c r="AE306" s="179"/>
      <c r="AF306" s="179"/>
      <c r="AG306" s="179"/>
      <c r="AH306" s="179"/>
      <c r="AI306" s="179"/>
      <c r="AJ306" s="179"/>
      <c r="AK306" s="179"/>
      <c r="AL306" s="179"/>
      <c r="AM306" s="179"/>
      <c r="AN306" s="179"/>
      <c r="AO306" s="179"/>
      <c r="AP306" s="179"/>
      <c r="AQ306" s="178"/>
      <c r="AR306" s="178"/>
      <c r="AS306" s="178"/>
      <c r="AT306" s="178"/>
      <c r="AU306" s="178"/>
      <c r="AV306" s="178"/>
      <c r="AW306" s="178"/>
      <c r="AX306" s="178"/>
      <c r="AY306" s="178"/>
      <c r="AZ306" s="178"/>
      <c r="BA306" s="178"/>
      <c r="BB306" s="178"/>
    </row>
    <row r="307" spans="7:54" s="176" customFormat="1" x14ac:dyDescent="0.25">
      <c r="G307" s="177"/>
      <c r="H307" s="177"/>
      <c r="I307" s="177"/>
      <c r="J307" s="177"/>
      <c r="K307" s="177"/>
      <c r="L307" s="177"/>
      <c r="M307" s="177"/>
      <c r="T307" s="178"/>
      <c r="W307" s="179"/>
      <c r="X307" s="179"/>
      <c r="Y307" s="179"/>
      <c r="Z307" s="179"/>
      <c r="AA307" s="179"/>
      <c r="AB307" s="179"/>
      <c r="AC307" s="179"/>
      <c r="AD307" s="179"/>
      <c r="AE307" s="179"/>
      <c r="AF307" s="179"/>
      <c r="AG307" s="179"/>
      <c r="AH307" s="179"/>
      <c r="AI307" s="179"/>
      <c r="AJ307" s="179"/>
      <c r="AK307" s="179"/>
      <c r="AL307" s="179"/>
      <c r="AM307" s="179"/>
      <c r="AN307" s="179"/>
      <c r="AO307" s="179"/>
      <c r="AP307" s="179"/>
      <c r="AQ307" s="178"/>
      <c r="AR307" s="178"/>
      <c r="AS307" s="178"/>
      <c r="AT307" s="178"/>
      <c r="AU307" s="178"/>
      <c r="AV307" s="178"/>
      <c r="AW307" s="178"/>
      <c r="AX307" s="178"/>
      <c r="AY307" s="178"/>
      <c r="AZ307" s="178"/>
      <c r="BA307" s="178"/>
      <c r="BB307" s="178"/>
    </row>
    <row r="308" spans="7:54" s="176" customFormat="1" x14ac:dyDescent="0.25">
      <c r="G308" s="177"/>
      <c r="H308" s="177"/>
      <c r="I308" s="177"/>
      <c r="J308" s="177"/>
      <c r="K308" s="177"/>
      <c r="L308" s="177"/>
      <c r="M308" s="177"/>
      <c r="T308" s="178"/>
      <c r="W308" s="179"/>
      <c r="X308" s="179"/>
      <c r="Y308" s="179"/>
      <c r="Z308" s="179"/>
      <c r="AA308" s="179"/>
      <c r="AB308" s="179"/>
      <c r="AC308" s="179"/>
      <c r="AD308" s="179"/>
      <c r="AE308" s="179"/>
      <c r="AF308" s="179"/>
      <c r="AG308" s="179"/>
      <c r="AH308" s="179"/>
      <c r="AI308" s="179"/>
      <c r="AJ308" s="179"/>
      <c r="AK308" s="179"/>
      <c r="AL308" s="179"/>
      <c r="AM308" s="179"/>
      <c r="AN308" s="179"/>
      <c r="AO308" s="179"/>
      <c r="AP308" s="179"/>
      <c r="AQ308" s="178"/>
      <c r="AR308" s="178"/>
      <c r="AS308" s="178"/>
      <c r="AT308" s="178"/>
      <c r="AU308" s="178"/>
      <c r="AV308" s="178"/>
      <c r="AW308" s="178"/>
      <c r="AX308" s="178"/>
      <c r="AY308" s="178"/>
      <c r="AZ308" s="178"/>
      <c r="BA308" s="178"/>
      <c r="BB308" s="178"/>
    </row>
    <row r="309" spans="7:54" s="176" customFormat="1" x14ac:dyDescent="0.25">
      <c r="G309" s="177"/>
      <c r="H309" s="177"/>
      <c r="I309" s="177"/>
      <c r="J309" s="177"/>
      <c r="K309" s="177"/>
      <c r="L309" s="177"/>
      <c r="M309" s="177"/>
      <c r="T309" s="178"/>
      <c r="W309" s="179"/>
      <c r="X309" s="179"/>
      <c r="Y309" s="179"/>
      <c r="Z309" s="179"/>
      <c r="AA309" s="179"/>
      <c r="AB309" s="179"/>
      <c r="AC309" s="179"/>
      <c r="AD309" s="179"/>
      <c r="AE309" s="179"/>
      <c r="AF309" s="179"/>
      <c r="AG309" s="179"/>
      <c r="AH309" s="179"/>
      <c r="AI309" s="179"/>
      <c r="AJ309" s="179"/>
      <c r="AK309" s="179"/>
      <c r="AL309" s="179"/>
      <c r="AM309" s="179"/>
      <c r="AN309" s="179"/>
      <c r="AO309" s="179"/>
      <c r="AP309" s="179"/>
      <c r="AQ309" s="178"/>
      <c r="AR309" s="178"/>
      <c r="AS309" s="178"/>
      <c r="AT309" s="178"/>
      <c r="AU309" s="178"/>
      <c r="AV309" s="178"/>
      <c r="AW309" s="178"/>
      <c r="AX309" s="178"/>
      <c r="AY309" s="178"/>
      <c r="AZ309" s="178"/>
      <c r="BA309" s="178"/>
      <c r="BB309" s="178"/>
    </row>
    <row r="310" spans="7:54" s="176" customFormat="1" x14ac:dyDescent="0.25">
      <c r="G310" s="177"/>
      <c r="H310" s="177"/>
      <c r="I310" s="177"/>
      <c r="J310" s="177"/>
      <c r="K310" s="177"/>
      <c r="L310" s="177"/>
      <c r="M310" s="177"/>
      <c r="T310" s="178"/>
      <c r="W310" s="179"/>
      <c r="X310" s="179"/>
      <c r="Y310" s="179"/>
      <c r="Z310" s="179"/>
      <c r="AA310" s="179"/>
      <c r="AB310" s="179"/>
      <c r="AC310" s="179"/>
      <c r="AD310" s="179"/>
      <c r="AE310" s="179"/>
      <c r="AF310" s="179"/>
      <c r="AG310" s="179"/>
      <c r="AH310" s="179"/>
      <c r="AI310" s="179"/>
      <c r="AJ310" s="179"/>
      <c r="AK310" s="179"/>
      <c r="AL310" s="179"/>
      <c r="AM310" s="179"/>
      <c r="AN310" s="179"/>
      <c r="AO310" s="179"/>
      <c r="AP310" s="179"/>
      <c r="AQ310" s="178"/>
      <c r="AR310" s="178"/>
      <c r="AS310" s="178"/>
      <c r="AT310" s="178"/>
      <c r="AU310" s="178"/>
      <c r="AV310" s="178"/>
      <c r="AW310" s="178"/>
      <c r="AX310" s="178"/>
      <c r="AY310" s="178"/>
      <c r="AZ310" s="178"/>
      <c r="BA310" s="178"/>
      <c r="BB310" s="178"/>
    </row>
    <row r="311" spans="7:54" s="176" customFormat="1" x14ac:dyDescent="0.25">
      <c r="G311" s="177"/>
      <c r="H311" s="177"/>
      <c r="I311" s="177"/>
      <c r="J311" s="177"/>
      <c r="K311" s="177"/>
      <c r="L311" s="177"/>
      <c r="M311" s="177"/>
      <c r="T311" s="178"/>
      <c r="W311" s="179"/>
      <c r="X311" s="179"/>
      <c r="Y311" s="179"/>
      <c r="Z311" s="179"/>
      <c r="AA311" s="179"/>
      <c r="AB311" s="179"/>
      <c r="AC311" s="179"/>
      <c r="AD311" s="179"/>
      <c r="AE311" s="179"/>
      <c r="AF311" s="179"/>
      <c r="AG311" s="179"/>
      <c r="AH311" s="179"/>
      <c r="AI311" s="179"/>
      <c r="AJ311" s="179"/>
      <c r="AK311" s="179"/>
      <c r="AL311" s="179"/>
      <c r="AM311" s="179"/>
      <c r="AN311" s="179"/>
      <c r="AO311" s="179"/>
      <c r="AP311" s="179"/>
      <c r="AQ311" s="178"/>
      <c r="AR311" s="178"/>
      <c r="AS311" s="178"/>
      <c r="AT311" s="178"/>
      <c r="AU311" s="178"/>
      <c r="AV311" s="178"/>
      <c r="AW311" s="178"/>
      <c r="AX311" s="178"/>
      <c r="AY311" s="178"/>
      <c r="AZ311" s="178"/>
      <c r="BA311" s="178"/>
      <c r="BB311" s="178"/>
    </row>
    <row r="312" spans="7:54" s="176" customFormat="1" x14ac:dyDescent="0.25">
      <c r="G312" s="177"/>
      <c r="H312" s="177"/>
      <c r="I312" s="177"/>
      <c r="J312" s="177"/>
      <c r="K312" s="177"/>
      <c r="L312" s="177"/>
      <c r="M312" s="177"/>
      <c r="T312" s="178"/>
      <c r="W312" s="179"/>
      <c r="X312" s="179"/>
      <c r="Y312" s="179"/>
      <c r="Z312" s="179"/>
      <c r="AA312" s="179"/>
      <c r="AB312" s="179"/>
      <c r="AC312" s="179"/>
      <c r="AD312" s="179"/>
      <c r="AE312" s="179"/>
      <c r="AF312" s="179"/>
      <c r="AG312" s="179"/>
      <c r="AH312" s="179"/>
      <c r="AI312" s="179"/>
      <c r="AJ312" s="179"/>
      <c r="AK312" s="179"/>
      <c r="AL312" s="179"/>
      <c r="AM312" s="179"/>
      <c r="AN312" s="179"/>
      <c r="AO312" s="179"/>
      <c r="AP312" s="179"/>
      <c r="AQ312" s="178"/>
      <c r="AR312" s="178"/>
      <c r="AS312" s="178"/>
      <c r="AT312" s="178"/>
      <c r="AU312" s="178"/>
      <c r="AV312" s="178"/>
      <c r="AW312" s="178"/>
      <c r="AX312" s="178"/>
      <c r="AY312" s="178"/>
      <c r="AZ312" s="178"/>
      <c r="BA312" s="178"/>
      <c r="BB312" s="178"/>
    </row>
    <row r="313" spans="7:54" s="176" customFormat="1" x14ac:dyDescent="0.25">
      <c r="G313" s="177"/>
      <c r="H313" s="177"/>
      <c r="I313" s="177"/>
      <c r="J313" s="177"/>
      <c r="K313" s="177"/>
      <c r="L313" s="177"/>
      <c r="M313" s="177"/>
      <c r="T313" s="178"/>
      <c r="W313" s="179"/>
      <c r="X313" s="179"/>
      <c r="Y313" s="179"/>
      <c r="Z313" s="179"/>
      <c r="AA313" s="179"/>
      <c r="AB313" s="179"/>
      <c r="AC313" s="179"/>
      <c r="AD313" s="179"/>
      <c r="AE313" s="179"/>
      <c r="AF313" s="179"/>
      <c r="AG313" s="179"/>
      <c r="AH313" s="179"/>
      <c r="AI313" s="179"/>
      <c r="AJ313" s="179"/>
      <c r="AK313" s="179"/>
      <c r="AL313" s="179"/>
      <c r="AM313" s="179"/>
      <c r="AN313" s="179"/>
      <c r="AO313" s="179"/>
      <c r="AP313" s="179"/>
      <c r="AQ313" s="178"/>
      <c r="AR313" s="178"/>
      <c r="AS313" s="178"/>
      <c r="AT313" s="178"/>
      <c r="AU313" s="178"/>
      <c r="AV313" s="178"/>
      <c r="AW313" s="178"/>
      <c r="AX313" s="178"/>
      <c r="AY313" s="178"/>
      <c r="AZ313" s="178"/>
      <c r="BA313" s="178"/>
      <c r="BB313" s="178"/>
    </row>
    <row r="314" spans="7:54" s="176" customFormat="1" x14ac:dyDescent="0.25">
      <c r="G314" s="177"/>
      <c r="H314" s="177"/>
      <c r="I314" s="177"/>
      <c r="J314" s="177"/>
      <c r="K314" s="177"/>
      <c r="L314" s="177"/>
      <c r="M314" s="177"/>
      <c r="T314" s="178"/>
      <c r="W314" s="179"/>
      <c r="X314" s="179"/>
      <c r="Y314" s="179"/>
      <c r="Z314" s="179"/>
      <c r="AA314" s="179"/>
      <c r="AB314" s="179"/>
      <c r="AC314" s="179"/>
      <c r="AD314" s="179"/>
      <c r="AE314" s="179"/>
      <c r="AF314" s="179"/>
      <c r="AG314" s="179"/>
      <c r="AH314" s="179"/>
      <c r="AI314" s="179"/>
      <c r="AJ314" s="179"/>
      <c r="AK314" s="179"/>
      <c r="AL314" s="179"/>
      <c r="AM314" s="179"/>
      <c r="AN314" s="179"/>
      <c r="AO314" s="179"/>
      <c r="AP314" s="179"/>
      <c r="AQ314" s="178"/>
      <c r="AR314" s="178"/>
      <c r="AS314" s="178"/>
      <c r="AT314" s="178"/>
      <c r="AU314" s="178"/>
      <c r="AV314" s="178"/>
      <c r="AW314" s="178"/>
      <c r="AX314" s="178"/>
      <c r="AY314" s="178"/>
      <c r="AZ314" s="178"/>
      <c r="BA314" s="178"/>
      <c r="BB314" s="178"/>
    </row>
    <row r="315" spans="7:54" s="176" customFormat="1" x14ac:dyDescent="0.25">
      <c r="G315" s="177"/>
      <c r="H315" s="177"/>
      <c r="I315" s="177"/>
      <c r="J315" s="177"/>
      <c r="K315" s="177"/>
      <c r="L315" s="177"/>
      <c r="M315" s="177"/>
      <c r="T315" s="178"/>
      <c r="W315" s="179"/>
      <c r="X315" s="179"/>
      <c r="Y315" s="179"/>
      <c r="Z315" s="179"/>
      <c r="AA315" s="179"/>
      <c r="AB315" s="179"/>
      <c r="AC315" s="179"/>
      <c r="AD315" s="179"/>
      <c r="AE315" s="179"/>
      <c r="AF315" s="179"/>
      <c r="AG315" s="179"/>
      <c r="AH315" s="179"/>
      <c r="AI315" s="179"/>
      <c r="AJ315" s="179"/>
      <c r="AK315" s="179"/>
      <c r="AL315" s="179"/>
      <c r="AM315" s="179"/>
      <c r="AN315" s="179"/>
      <c r="AO315" s="179"/>
      <c r="AP315" s="179"/>
      <c r="AQ315" s="178"/>
      <c r="AR315" s="178"/>
      <c r="AS315" s="178"/>
      <c r="AT315" s="178"/>
      <c r="AU315" s="178"/>
      <c r="AV315" s="178"/>
      <c r="AW315" s="178"/>
      <c r="AX315" s="178"/>
      <c r="AY315" s="178"/>
      <c r="AZ315" s="178"/>
      <c r="BA315" s="178"/>
      <c r="BB315" s="178"/>
    </row>
    <row r="316" spans="7:54" s="176" customFormat="1" x14ac:dyDescent="0.25">
      <c r="G316" s="177"/>
      <c r="H316" s="177"/>
      <c r="I316" s="177"/>
      <c r="J316" s="177"/>
      <c r="K316" s="177"/>
      <c r="L316" s="177"/>
      <c r="M316" s="177"/>
      <c r="T316" s="178"/>
      <c r="W316" s="179"/>
      <c r="X316" s="179"/>
      <c r="Y316" s="179"/>
      <c r="Z316" s="179"/>
      <c r="AA316" s="179"/>
      <c r="AB316" s="179"/>
      <c r="AC316" s="179"/>
      <c r="AD316" s="179"/>
      <c r="AE316" s="179"/>
      <c r="AF316" s="179"/>
      <c r="AG316" s="179"/>
      <c r="AH316" s="179"/>
      <c r="AI316" s="179"/>
      <c r="AJ316" s="179"/>
      <c r="AK316" s="179"/>
      <c r="AL316" s="179"/>
      <c r="AM316" s="179"/>
      <c r="AN316" s="179"/>
      <c r="AO316" s="179"/>
      <c r="AP316" s="179"/>
      <c r="AQ316" s="178"/>
      <c r="AR316" s="178"/>
      <c r="AS316" s="178"/>
      <c r="AT316" s="178"/>
      <c r="AU316" s="178"/>
      <c r="AV316" s="178"/>
      <c r="AW316" s="178"/>
      <c r="AX316" s="178"/>
      <c r="AY316" s="178"/>
      <c r="AZ316" s="178"/>
      <c r="BA316" s="178"/>
      <c r="BB316" s="178"/>
    </row>
    <row r="317" spans="7:54" s="176" customFormat="1" x14ac:dyDescent="0.25">
      <c r="G317" s="177"/>
      <c r="H317" s="177"/>
      <c r="I317" s="177"/>
      <c r="J317" s="177"/>
      <c r="K317" s="177"/>
      <c r="L317" s="177"/>
      <c r="M317" s="177"/>
      <c r="T317" s="178"/>
      <c r="W317" s="179"/>
      <c r="X317" s="179"/>
      <c r="Y317" s="179"/>
      <c r="Z317" s="179"/>
      <c r="AA317" s="179"/>
      <c r="AB317" s="179"/>
      <c r="AC317" s="179"/>
      <c r="AD317" s="179"/>
      <c r="AE317" s="179"/>
      <c r="AF317" s="179"/>
      <c r="AG317" s="179"/>
      <c r="AH317" s="179"/>
      <c r="AI317" s="179"/>
      <c r="AJ317" s="179"/>
      <c r="AK317" s="179"/>
      <c r="AL317" s="179"/>
      <c r="AM317" s="179"/>
      <c r="AN317" s="179"/>
      <c r="AO317" s="179"/>
      <c r="AP317" s="179"/>
      <c r="AQ317" s="178"/>
      <c r="AR317" s="178"/>
      <c r="AS317" s="178"/>
      <c r="AT317" s="178"/>
      <c r="AU317" s="178"/>
      <c r="AV317" s="178"/>
      <c r="AW317" s="178"/>
      <c r="AX317" s="178"/>
      <c r="AY317" s="178"/>
      <c r="AZ317" s="178"/>
      <c r="BA317" s="178"/>
      <c r="BB317" s="178"/>
    </row>
    <row r="318" spans="7:54" s="176" customFormat="1" x14ac:dyDescent="0.25">
      <c r="G318" s="177"/>
      <c r="H318" s="177"/>
      <c r="I318" s="177"/>
      <c r="J318" s="177"/>
      <c r="K318" s="177"/>
      <c r="L318" s="177"/>
      <c r="M318" s="177"/>
      <c r="T318" s="178"/>
      <c r="W318" s="179"/>
      <c r="X318" s="179"/>
      <c r="Y318" s="179"/>
      <c r="Z318" s="179"/>
      <c r="AA318" s="179"/>
      <c r="AB318" s="179"/>
      <c r="AC318" s="179"/>
      <c r="AD318" s="179"/>
      <c r="AE318" s="179"/>
      <c r="AF318" s="179"/>
      <c r="AG318" s="179"/>
      <c r="AH318" s="179"/>
      <c r="AI318" s="179"/>
      <c r="AJ318" s="179"/>
      <c r="AK318" s="179"/>
      <c r="AL318" s="179"/>
      <c r="AM318" s="179"/>
      <c r="AN318" s="179"/>
      <c r="AO318" s="179"/>
      <c r="AP318" s="179"/>
      <c r="AQ318" s="178"/>
      <c r="AR318" s="178"/>
      <c r="AS318" s="178"/>
      <c r="AT318" s="178"/>
      <c r="AU318" s="178"/>
      <c r="AV318" s="178"/>
      <c r="AW318" s="178"/>
      <c r="AX318" s="178"/>
      <c r="AY318" s="178"/>
      <c r="AZ318" s="178"/>
      <c r="BA318" s="178"/>
      <c r="BB318" s="178"/>
    </row>
    <row r="319" spans="7:54" s="176" customFormat="1" x14ac:dyDescent="0.25">
      <c r="G319" s="177"/>
      <c r="H319" s="177"/>
      <c r="I319" s="177"/>
      <c r="J319" s="177"/>
      <c r="K319" s="177"/>
      <c r="L319" s="177"/>
      <c r="M319" s="177"/>
      <c r="T319" s="178"/>
      <c r="W319" s="179"/>
      <c r="X319" s="179"/>
      <c r="Y319" s="179"/>
      <c r="Z319" s="179"/>
      <c r="AA319" s="179"/>
      <c r="AB319" s="179"/>
      <c r="AC319" s="179"/>
      <c r="AD319" s="179"/>
      <c r="AE319" s="179"/>
      <c r="AF319" s="179"/>
      <c r="AG319" s="179"/>
      <c r="AH319" s="179"/>
      <c r="AI319" s="179"/>
      <c r="AJ319" s="179"/>
      <c r="AK319" s="179"/>
      <c r="AL319" s="179"/>
      <c r="AM319" s="179"/>
      <c r="AN319" s="179"/>
      <c r="AO319" s="179"/>
      <c r="AP319" s="179"/>
      <c r="AQ319" s="178"/>
      <c r="AR319" s="178"/>
      <c r="AS319" s="178"/>
      <c r="AT319" s="178"/>
      <c r="AU319" s="178"/>
      <c r="AV319" s="178"/>
      <c r="AW319" s="178"/>
      <c r="AX319" s="178"/>
      <c r="AY319" s="178"/>
      <c r="AZ319" s="178"/>
      <c r="BA319" s="178"/>
      <c r="BB319" s="178"/>
    </row>
    <row r="320" spans="7:54" s="176" customFormat="1" x14ac:dyDescent="0.25">
      <c r="G320" s="177"/>
      <c r="H320" s="177"/>
      <c r="I320" s="177"/>
      <c r="J320" s="177"/>
      <c r="K320" s="177"/>
      <c r="L320" s="177"/>
      <c r="M320" s="177"/>
      <c r="T320" s="178"/>
      <c r="W320" s="179"/>
      <c r="X320" s="179"/>
      <c r="Y320" s="179"/>
      <c r="Z320" s="179"/>
      <c r="AA320" s="179"/>
      <c r="AB320" s="179"/>
      <c r="AC320" s="179"/>
      <c r="AD320" s="179"/>
      <c r="AE320" s="179"/>
      <c r="AF320" s="179"/>
      <c r="AG320" s="179"/>
      <c r="AH320" s="179"/>
      <c r="AI320" s="179"/>
      <c r="AJ320" s="179"/>
      <c r="AK320" s="179"/>
      <c r="AL320" s="179"/>
      <c r="AM320" s="179"/>
      <c r="AN320" s="179"/>
      <c r="AO320" s="179"/>
      <c r="AP320" s="179"/>
      <c r="AQ320" s="178"/>
      <c r="AR320" s="178"/>
      <c r="AS320" s="178"/>
      <c r="AT320" s="178"/>
      <c r="AU320" s="178"/>
      <c r="AV320" s="178"/>
      <c r="AW320" s="178"/>
      <c r="AX320" s="178"/>
      <c r="AY320" s="178"/>
      <c r="AZ320" s="178"/>
      <c r="BA320" s="178"/>
      <c r="BB320" s="178"/>
    </row>
    <row r="321" spans="7:54" s="176" customFormat="1" x14ac:dyDescent="0.25">
      <c r="G321" s="177"/>
      <c r="H321" s="177"/>
      <c r="I321" s="177"/>
      <c r="J321" s="177"/>
      <c r="K321" s="177"/>
      <c r="L321" s="177"/>
      <c r="M321" s="177"/>
      <c r="T321" s="178"/>
      <c r="W321" s="179"/>
      <c r="X321" s="179"/>
      <c r="Y321" s="179"/>
      <c r="Z321" s="179"/>
      <c r="AA321" s="179"/>
      <c r="AB321" s="179"/>
      <c r="AC321" s="179"/>
      <c r="AD321" s="179"/>
      <c r="AE321" s="179"/>
      <c r="AF321" s="179"/>
      <c r="AG321" s="179"/>
      <c r="AH321" s="179"/>
      <c r="AI321" s="179"/>
      <c r="AJ321" s="179"/>
      <c r="AK321" s="179"/>
      <c r="AL321" s="179"/>
      <c r="AM321" s="179"/>
      <c r="AN321" s="179"/>
      <c r="AO321" s="179"/>
      <c r="AP321" s="179"/>
      <c r="AQ321" s="178"/>
      <c r="AR321" s="178"/>
      <c r="AS321" s="178"/>
      <c r="AT321" s="178"/>
      <c r="AU321" s="178"/>
      <c r="AV321" s="178"/>
      <c r="AW321" s="178"/>
      <c r="AX321" s="178"/>
      <c r="AY321" s="178"/>
      <c r="AZ321" s="178"/>
      <c r="BA321" s="178"/>
      <c r="BB321" s="178"/>
    </row>
    <row r="322" spans="7:54" s="176" customFormat="1" x14ac:dyDescent="0.25">
      <c r="G322" s="177"/>
      <c r="H322" s="177"/>
      <c r="I322" s="177"/>
      <c r="J322" s="177"/>
      <c r="K322" s="177"/>
      <c r="L322" s="177"/>
      <c r="M322" s="177"/>
      <c r="T322" s="178"/>
      <c r="W322" s="179"/>
      <c r="X322" s="179"/>
      <c r="Y322" s="179"/>
      <c r="Z322" s="179"/>
      <c r="AA322" s="179"/>
      <c r="AB322" s="179"/>
      <c r="AC322" s="179"/>
      <c r="AD322" s="179"/>
      <c r="AE322" s="179"/>
      <c r="AF322" s="179"/>
      <c r="AG322" s="179"/>
      <c r="AH322" s="179"/>
      <c r="AI322" s="179"/>
      <c r="AJ322" s="179"/>
      <c r="AK322" s="179"/>
      <c r="AL322" s="179"/>
      <c r="AM322" s="179"/>
      <c r="AN322" s="179"/>
      <c r="AO322" s="179"/>
      <c r="AP322" s="179"/>
      <c r="AQ322" s="178"/>
      <c r="AR322" s="178"/>
      <c r="AS322" s="178"/>
      <c r="AT322" s="178"/>
      <c r="AU322" s="178"/>
      <c r="AV322" s="178"/>
      <c r="AW322" s="178"/>
      <c r="AX322" s="178"/>
      <c r="AY322" s="178"/>
      <c r="AZ322" s="178"/>
      <c r="BA322" s="178"/>
      <c r="BB322" s="178"/>
    </row>
    <row r="323" spans="7:54" s="176" customFormat="1" x14ac:dyDescent="0.25">
      <c r="G323" s="177"/>
      <c r="H323" s="177"/>
      <c r="I323" s="177"/>
      <c r="J323" s="177"/>
      <c r="K323" s="177"/>
      <c r="L323" s="177"/>
      <c r="M323" s="177"/>
      <c r="T323" s="178"/>
      <c r="W323" s="179"/>
      <c r="X323" s="179"/>
      <c r="Y323" s="179"/>
      <c r="Z323" s="179"/>
      <c r="AA323" s="179"/>
      <c r="AB323" s="179"/>
      <c r="AC323" s="179"/>
      <c r="AD323" s="179"/>
      <c r="AE323" s="179"/>
      <c r="AF323" s="179"/>
      <c r="AG323" s="179"/>
      <c r="AH323" s="179"/>
      <c r="AI323" s="179"/>
      <c r="AJ323" s="179"/>
      <c r="AK323" s="179"/>
      <c r="AL323" s="179"/>
      <c r="AM323" s="179"/>
      <c r="AN323" s="179"/>
      <c r="AO323" s="179"/>
      <c r="AP323" s="179"/>
      <c r="AQ323" s="178"/>
      <c r="AR323" s="178"/>
      <c r="AS323" s="178"/>
      <c r="AT323" s="178"/>
      <c r="AU323" s="178"/>
      <c r="AV323" s="178"/>
      <c r="AW323" s="178"/>
      <c r="AX323" s="178"/>
      <c r="AY323" s="178"/>
      <c r="AZ323" s="178"/>
      <c r="BA323" s="178"/>
      <c r="BB323" s="178"/>
    </row>
    <row r="324" spans="7:54" s="176" customFormat="1" x14ac:dyDescent="0.25">
      <c r="G324" s="177"/>
      <c r="H324" s="177"/>
      <c r="I324" s="177"/>
      <c r="J324" s="177"/>
      <c r="K324" s="177"/>
      <c r="L324" s="177"/>
      <c r="M324" s="177"/>
      <c r="T324" s="178"/>
      <c r="W324" s="179"/>
      <c r="X324" s="179"/>
      <c r="Y324" s="179"/>
      <c r="Z324" s="179"/>
      <c r="AA324" s="179"/>
      <c r="AB324" s="179"/>
      <c r="AC324" s="179"/>
      <c r="AD324" s="179"/>
      <c r="AE324" s="179"/>
      <c r="AF324" s="179"/>
      <c r="AG324" s="179"/>
      <c r="AH324" s="179"/>
      <c r="AI324" s="179"/>
      <c r="AJ324" s="179"/>
      <c r="AK324" s="179"/>
      <c r="AL324" s="179"/>
      <c r="AM324" s="179"/>
      <c r="AN324" s="179"/>
      <c r="AO324" s="179"/>
      <c r="AP324" s="179"/>
      <c r="AQ324" s="178"/>
      <c r="AR324" s="178"/>
      <c r="AS324" s="178"/>
      <c r="AT324" s="178"/>
      <c r="AU324" s="178"/>
      <c r="AV324" s="178"/>
      <c r="AW324" s="178"/>
      <c r="AX324" s="178"/>
      <c r="AY324" s="178"/>
      <c r="AZ324" s="178"/>
      <c r="BA324" s="178"/>
      <c r="BB324" s="178"/>
    </row>
    <row r="325" spans="7:54" s="176" customFormat="1" x14ac:dyDescent="0.25">
      <c r="G325" s="177"/>
      <c r="H325" s="177"/>
      <c r="I325" s="177"/>
      <c r="J325" s="177"/>
      <c r="K325" s="177"/>
      <c r="L325" s="177"/>
      <c r="M325" s="177"/>
      <c r="T325" s="178"/>
      <c r="W325" s="179"/>
      <c r="X325" s="179"/>
      <c r="Y325" s="179"/>
      <c r="Z325" s="179"/>
      <c r="AA325" s="179"/>
      <c r="AB325" s="179"/>
      <c r="AC325" s="179"/>
      <c r="AD325" s="179"/>
      <c r="AE325" s="179"/>
      <c r="AF325" s="179"/>
      <c r="AG325" s="179"/>
      <c r="AH325" s="179"/>
      <c r="AI325" s="179"/>
      <c r="AJ325" s="179"/>
      <c r="AK325" s="179"/>
      <c r="AL325" s="179"/>
      <c r="AM325" s="179"/>
      <c r="AN325" s="179"/>
      <c r="AO325" s="179"/>
      <c r="AP325" s="179"/>
      <c r="AQ325" s="178"/>
      <c r="AR325" s="178"/>
      <c r="AS325" s="178"/>
      <c r="AT325" s="178"/>
      <c r="AU325" s="178"/>
      <c r="AV325" s="178"/>
      <c r="AW325" s="178"/>
      <c r="AX325" s="178"/>
      <c r="AY325" s="178"/>
      <c r="AZ325" s="178"/>
      <c r="BA325" s="178"/>
      <c r="BB325" s="178"/>
    </row>
    <row r="326" spans="7:54" s="176" customFormat="1" x14ac:dyDescent="0.25">
      <c r="G326" s="177"/>
      <c r="H326" s="177"/>
      <c r="I326" s="177"/>
      <c r="J326" s="177"/>
      <c r="K326" s="177"/>
      <c r="L326" s="177"/>
      <c r="M326" s="177"/>
      <c r="T326" s="178"/>
      <c r="W326" s="179"/>
      <c r="X326" s="179"/>
      <c r="Y326" s="179"/>
      <c r="Z326" s="179"/>
      <c r="AA326" s="179"/>
      <c r="AB326" s="179"/>
      <c r="AC326" s="179"/>
      <c r="AD326" s="179"/>
      <c r="AE326" s="179"/>
      <c r="AF326" s="179"/>
      <c r="AG326" s="179"/>
      <c r="AH326" s="179"/>
      <c r="AI326" s="179"/>
      <c r="AJ326" s="179"/>
      <c r="AK326" s="179"/>
      <c r="AL326" s="179"/>
      <c r="AM326" s="179"/>
      <c r="AN326" s="179"/>
      <c r="AO326" s="179"/>
      <c r="AP326" s="179"/>
      <c r="AQ326" s="178"/>
      <c r="AR326" s="178"/>
      <c r="AS326" s="178"/>
      <c r="AT326" s="178"/>
      <c r="AU326" s="178"/>
      <c r="AV326" s="178"/>
      <c r="AW326" s="178"/>
      <c r="AX326" s="178"/>
      <c r="AY326" s="178"/>
      <c r="AZ326" s="178"/>
      <c r="BA326" s="178"/>
      <c r="BB326" s="178"/>
    </row>
    <row r="327" spans="7:54" s="176" customFormat="1" x14ac:dyDescent="0.25">
      <c r="G327" s="177"/>
      <c r="H327" s="177"/>
      <c r="I327" s="177"/>
      <c r="J327" s="177"/>
      <c r="K327" s="177"/>
      <c r="L327" s="177"/>
      <c r="M327" s="177"/>
      <c r="T327" s="178"/>
      <c r="W327" s="179"/>
      <c r="X327" s="179"/>
      <c r="Y327" s="179"/>
      <c r="Z327" s="179"/>
      <c r="AA327" s="179"/>
      <c r="AB327" s="179"/>
      <c r="AC327" s="179"/>
      <c r="AD327" s="179"/>
      <c r="AE327" s="179"/>
      <c r="AF327" s="179"/>
      <c r="AG327" s="179"/>
      <c r="AH327" s="179"/>
      <c r="AI327" s="179"/>
      <c r="AJ327" s="179"/>
      <c r="AK327" s="179"/>
      <c r="AL327" s="179"/>
      <c r="AM327" s="179"/>
      <c r="AN327" s="179"/>
      <c r="AO327" s="179"/>
      <c r="AP327" s="179"/>
      <c r="AQ327" s="178"/>
      <c r="AR327" s="178"/>
      <c r="AS327" s="178"/>
      <c r="AT327" s="178"/>
      <c r="AU327" s="178"/>
      <c r="AV327" s="178"/>
      <c r="AW327" s="178"/>
      <c r="AX327" s="178"/>
      <c r="AY327" s="178"/>
      <c r="AZ327" s="178"/>
      <c r="BA327" s="178"/>
      <c r="BB327" s="178"/>
    </row>
    <row r="328" spans="7:54" s="176" customFormat="1" x14ac:dyDescent="0.25">
      <c r="G328" s="177"/>
      <c r="H328" s="177"/>
      <c r="I328" s="177"/>
      <c r="J328" s="177"/>
      <c r="K328" s="177"/>
      <c r="L328" s="177"/>
      <c r="M328" s="177"/>
      <c r="T328" s="178"/>
      <c r="W328" s="179"/>
      <c r="X328" s="179"/>
      <c r="Y328" s="179"/>
      <c r="Z328" s="179"/>
      <c r="AA328" s="179"/>
      <c r="AB328" s="179"/>
      <c r="AC328" s="179"/>
      <c r="AD328" s="179"/>
      <c r="AE328" s="179"/>
      <c r="AF328" s="179"/>
      <c r="AG328" s="179"/>
      <c r="AH328" s="179"/>
      <c r="AI328" s="179"/>
      <c r="AJ328" s="179"/>
      <c r="AK328" s="179"/>
      <c r="AL328" s="179"/>
      <c r="AM328" s="179"/>
      <c r="AN328" s="179"/>
      <c r="AO328" s="179"/>
      <c r="AP328" s="179"/>
      <c r="AQ328" s="178"/>
      <c r="AR328" s="178"/>
      <c r="AS328" s="178"/>
      <c r="AT328" s="178"/>
      <c r="AU328" s="178"/>
      <c r="AV328" s="178"/>
      <c r="AW328" s="178"/>
      <c r="AX328" s="178"/>
      <c r="AY328" s="178"/>
      <c r="AZ328" s="178"/>
      <c r="BA328" s="178"/>
      <c r="BB328" s="178"/>
    </row>
    <row r="329" spans="7:54" s="176" customFormat="1" x14ac:dyDescent="0.25">
      <c r="G329" s="177"/>
      <c r="H329" s="177"/>
      <c r="I329" s="177"/>
      <c r="J329" s="177"/>
      <c r="K329" s="177"/>
      <c r="L329" s="177"/>
      <c r="M329" s="177"/>
      <c r="T329" s="178"/>
      <c r="W329" s="179"/>
      <c r="X329" s="179"/>
      <c r="Y329" s="179"/>
      <c r="Z329" s="179"/>
      <c r="AA329" s="179"/>
      <c r="AB329" s="179"/>
      <c r="AC329" s="179"/>
      <c r="AD329" s="179"/>
      <c r="AE329" s="179"/>
      <c r="AF329" s="179"/>
      <c r="AG329" s="179"/>
      <c r="AH329" s="179"/>
      <c r="AI329" s="179"/>
      <c r="AJ329" s="179"/>
      <c r="AK329" s="179"/>
      <c r="AL329" s="179"/>
      <c r="AM329" s="179"/>
      <c r="AN329" s="179"/>
      <c r="AO329" s="179"/>
      <c r="AP329" s="179"/>
      <c r="AQ329" s="178"/>
      <c r="AR329" s="178"/>
      <c r="AS329" s="178"/>
      <c r="AT329" s="178"/>
      <c r="AU329" s="178"/>
      <c r="AV329" s="178"/>
      <c r="AW329" s="178"/>
      <c r="AX329" s="178"/>
      <c r="AY329" s="178"/>
      <c r="AZ329" s="178"/>
      <c r="BA329" s="178"/>
      <c r="BB329" s="178"/>
    </row>
    <row r="330" spans="7:54" s="176" customFormat="1" x14ac:dyDescent="0.25">
      <c r="G330" s="177"/>
      <c r="H330" s="177"/>
      <c r="I330" s="177"/>
      <c r="J330" s="177"/>
      <c r="K330" s="177"/>
      <c r="L330" s="177"/>
      <c r="M330" s="177"/>
      <c r="T330" s="178"/>
      <c r="W330" s="179"/>
      <c r="X330" s="179"/>
      <c r="Y330" s="179"/>
      <c r="Z330" s="179"/>
      <c r="AA330" s="179"/>
      <c r="AB330" s="179"/>
      <c r="AC330" s="179"/>
      <c r="AD330" s="179"/>
      <c r="AE330" s="179"/>
      <c r="AF330" s="179"/>
      <c r="AG330" s="179"/>
      <c r="AH330" s="179"/>
      <c r="AI330" s="179"/>
      <c r="AJ330" s="179"/>
      <c r="AK330" s="179"/>
      <c r="AL330" s="179"/>
      <c r="AM330" s="179"/>
      <c r="AN330" s="179"/>
      <c r="AO330" s="179"/>
      <c r="AP330" s="179"/>
      <c r="AQ330" s="178"/>
      <c r="AR330" s="178"/>
      <c r="AS330" s="178"/>
      <c r="AT330" s="178"/>
      <c r="AU330" s="178"/>
      <c r="AV330" s="178"/>
      <c r="AW330" s="178"/>
      <c r="AX330" s="178"/>
      <c r="AY330" s="178"/>
      <c r="AZ330" s="178"/>
      <c r="BA330" s="178"/>
      <c r="BB330" s="178"/>
    </row>
    <row r="331" spans="7:54" s="176" customFormat="1" x14ac:dyDescent="0.25">
      <c r="G331" s="177"/>
      <c r="H331" s="177"/>
      <c r="I331" s="177"/>
      <c r="J331" s="177"/>
      <c r="K331" s="177"/>
      <c r="L331" s="177"/>
      <c r="M331" s="177"/>
      <c r="T331" s="178"/>
      <c r="W331" s="179"/>
      <c r="X331" s="179"/>
      <c r="Y331" s="179"/>
      <c r="Z331" s="179"/>
      <c r="AA331" s="179"/>
      <c r="AB331" s="179"/>
      <c r="AC331" s="179"/>
      <c r="AD331" s="179"/>
      <c r="AE331" s="179"/>
      <c r="AF331" s="179"/>
      <c r="AG331" s="179"/>
      <c r="AH331" s="179"/>
      <c r="AI331" s="179"/>
      <c r="AJ331" s="179"/>
      <c r="AK331" s="179"/>
      <c r="AL331" s="179"/>
      <c r="AM331" s="179"/>
      <c r="AN331" s="179"/>
      <c r="AO331" s="179"/>
      <c r="AP331" s="179"/>
      <c r="AQ331" s="178"/>
      <c r="AR331" s="178"/>
      <c r="AS331" s="178"/>
      <c r="AT331" s="178"/>
      <c r="AU331" s="178"/>
      <c r="AV331" s="178"/>
      <c r="AW331" s="178"/>
      <c r="AX331" s="178"/>
      <c r="AY331" s="178"/>
      <c r="AZ331" s="178"/>
      <c r="BA331" s="178"/>
      <c r="BB331" s="178"/>
    </row>
    <row r="332" spans="7:54" s="176" customFormat="1" x14ac:dyDescent="0.25">
      <c r="G332" s="177"/>
      <c r="H332" s="177"/>
      <c r="I332" s="177"/>
      <c r="J332" s="177"/>
      <c r="K332" s="177"/>
      <c r="L332" s="177"/>
      <c r="M332" s="177"/>
      <c r="T332" s="178"/>
      <c r="W332" s="179"/>
      <c r="X332" s="179"/>
      <c r="Y332" s="179"/>
      <c r="Z332" s="179"/>
      <c r="AA332" s="179"/>
      <c r="AB332" s="179"/>
      <c r="AC332" s="179"/>
      <c r="AD332" s="179"/>
      <c r="AE332" s="179"/>
      <c r="AF332" s="179"/>
      <c r="AG332" s="179"/>
      <c r="AH332" s="179"/>
      <c r="AI332" s="179"/>
      <c r="AJ332" s="179"/>
      <c r="AK332" s="179"/>
      <c r="AL332" s="179"/>
      <c r="AM332" s="179"/>
      <c r="AN332" s="179"/>
      <c r="AO332" s="179"/>
      <c r="AP332" s="179"/>
      <c r="AQ332" s="178"/>
      <c r="AR332" s="178"/>
      <c r="AS332" s="178"/>
      <c r="AT332" s="178"/>
      <c r="AU332" s="178"/>
      <c r="AV332" s="178"/>
      <c r="AW332" s="178"/>
      <c r="AX332" s="178"/>
      <c r="AY332" s="178"/>
      <c r="AZ332" s="178"/>
      <c r="BA332" s="178"/>
      <c r="BB332" s="178"/>
    </row>
    <row r="333" spans="7:54" s="176" customFormat="1" x14ac:dyDescent="0.25">
      <c r="G333" s="177"/>
      <c r="H333" s="177"/>
      <c r="I333" s="177"/>
      <c r="J333" s="177"/>
      <c r="K333" s="177"/>
      <c r="L333" s="177"/>
      <c r="M333" s="177"/>
      <c r="T333" s="178"/>
      <c r="W333" s="179"/>
      <c r="X333" s="179"/>
      <c r="Y333" s="179"/>
      <c r="Z333" s="179"/>
      <c r="AA333" s="179"/>
      <c r="AB333" s="179"/>
      <c r="AC333" s="179"/>
      <c r="AD333" s="179"/>
      <c r="AE333" s="179"/>
      <c r="AF333" s="179"/>
      <c r="AG333" s="179"/>
      <c r="AH333" s="179"/>
      <c r="AI333" s="179"/>
      <c r="AJ333" s="179"/>
      <c r="AK333" s="179"/>
      <c r="AL333" s="179"/>
      <c r="AM333" s="179"/>
      <c r="AN333" s="179"/>
      <c r="AO333" s="179"/>
      <c r="AP333" s="179"/>
      <c r="AQ333" s="178"/>
      <c r="AR333" s="178"/>
      <c r="AS333" s="178"/>
      <c r="AT333" s="178"/>
      <c r="AU333" s="178"/>
      <c r="AV333" s="178"/>
      <c r="AW333" s="178"/>
      <c r="AX333" s="178"/>
      <c r="AY333" s="178"/>
      <c r="AZ333" s="178"/>
      <c r="BA333" s="178"/>
      <c r="BB333" s="178"/>
    </row>
    <row r="334" spans="7:54" s="176" customFormat="1" x14ac:dyDescent="0.25">
      <c r="G334" s="177"/>
      <c r="H334" s="177"/>
      <c r="I334" s="177"/>
      <c r="J334" s="177"/>
      <c r="K334" s="177"/>
      <c r="L334" s="177"/>
      <c r="M334" s="177"/>
      <c r="T334" s="178"/>
      <c r="W334" s="179"/>
      <c r="X334" s="179"/>
      <c r="Y334" s="179"/>
      <c r="Z334" s="179"/>
      <c r="AA334" s="179"/>
      <c r="AB334" s="179"/>
      <c r="AC334" s="179"/>
      <c r="AD334" s="179"/>
      <c r="AE334" s="179"/>
      <c r="AF334" s="179"/>
      <c r="AG334" s="179"/>
      <c r="AH334" s="179"/>
      <c r="AI334" s="179"/>
      <c r="AJ334" s="179"/>
      <c r="AK334" s="179"/>
      <c r="AL334" s="179"/>
      <c r="AM334" s="179"/>
      <c r="AN334" s="179"/>
      <c r="AO334" s="179"/>
      <c r="AP334" s="179"/>
      <c r="AQ334" s="178"/>
      <c r="AR334" s="178"/>
      <c r="AS334" s="178"/>
      <c r="AT334" s="178"/>
      <c r="AU334" s="178"/>
      <c r="AV334" s="178"/>
      <c r="AW334" s="178"/>
      <c r="AX334" s="178"/>
      <c r="AY334" s="178"/>
      <c r="AZ334" s="178"/>
      <c r="BA334" s="178"/>
      <c r="BB334" s="178"/>
    </row>
    <row r="335" spans="7:54" s="176" customFormat="1" x14ac:dyDescent="0.25">
      <c r="G335" s="177"/>
      <c r="H335" s="177"/>
      <c r="I335" s="177"/>
      <c r="J335" s="177"/>
      <c r="K335" s="177"/>
      <c r="L335" s="177"/>
      <c r="M335" s="177"/>
      <c r="T335" s="178"/>
      <c r="W335" s="179"/>
      <c r="X335" s="179"/>
      <c r="Y335" s="179"/>
      <c r="Z335" s="179"/>
      <c r="AA335" s="179"/>
      <c r="AB335" s="179"/>
      <c r="AC335" s="179"/>
      <c r="AD335" s="179"/>
      <c r="AE335" s="179"/>
      <c r="AF335" s="179"/>
      <c r="AG335" s="179"/>
      <c r="AH335" s="179"/>
      <c r="AI335" s="179"/>
      <c r="AJ335" s="179"/>
      <c r="AK335" s="179"/>
      <c r="AL335" s="179"/>
      <c r="AM335" s="179"/>
      <c r="AN335" s="179"/>
      <c r="AO335" s="179"/>
      <c r="AP335" s="179"/>
      <c r="AQ335" s="178"/>
      <c r="AR335" s="178"/>
      <c r="AS335" s="178"/>
      <c r="AT335" s="178"/>
      <c r="AU335" s="178"/>
      <c r="AV335" s="178"/>
      <c r="AW335" s="178"/>
      <c r="AX335" s="178"/>
      <c r="AY335" s="178"/>
      <c r="AZ335" s="178"/>
      <c r="BA335" s="178"/>
      <c r="BB335" s="178"/>
    </row>
    <row r="336" spans="7:54" s="176" customFormat="1" x14ac:dyDescent="0.25">
      <c r="G336" s="177"/>
      <c r="H336" s="177"/>
      <c r="I336" s="177"/>
      <c r="J336" s="177"/>
      <c r="K336" s="177"/>
      <c r="L336" s="177"/>
      <c r="M336" s="177"/>
      <c r="T336" s="178"/>
      <c r="W336" s="179"/>
      <c r="X336" s="179"/>
      <c r="Y336" s="179"/>
      <c r="Z336" s="179"/>
      <c r="AA336" s="179"/>
      <c r="AB336" s="179"/>
      <c r="AC336" s="179"/>
      <c r="AD336" s="179"/>
      <c r="AE336" s="179"/>
      <c r="AF336" s="179"/>
      <c r="AG336" s="179"/>
      <c r="AH336" s="179"/>
      <c r="AI336" s="179"/>
      <c r="AJ336" s="179"/>
      <c r="AK336" s="179"/>
      <c r="AL336" s="179"/>
      <c r="AM336" s="179"/>
      <c r="AN336" s="179"/>
      <c r="AO336" s="179"/>
      <c r="AP336" s="179"/>
      <c r="AQ336" s="178"/>
      <c r="AR336" s="178"/>
      <c r="AS336" s="178"/>
      <c r="AT336" s="178"/>
      <c r="AU336" s="178"/>
      <c r="AV336" s="178"/>
      <c r="AW336" s="178"/>
      <c r="AX336" s="178"/>
      <c r="AY336" s="178"/>
      <c r="AZ336" s="178"/>
      <c r="BA336" s="178"/>
      <c r="BB336" s="178"/>
    </row>
    <row r="337" spans="7:54" s="176" customFormat="1" x14ac:dyDescent="0.25">
      <c r="G337" s="177"/>
      <c r="H337" s="177"/>
      <c r="I337" s="177"/>
      <c r="J337" s="177"/>
      <c r="K337" s="177"/>
      <c r="L337" s="177"/>
      <c r="M337" s="177"/>
      <c r="T337" s="178"/>
      <c r="W337" s="179"/>
      <c r="X337" s="179"/>
      <c r="Y337" s="179"/>
      <c r="Z337" s="179"/>
      <c r="AA337" s="179"/>
      <c r="AB337" s="179"/>
      <c r="AC337" s="179"/>
      <c r="AD337" s="179"/>
      <c r="AE337" s="179"/>
      <c r="AF337" s="179"/>
      <c r="AG337" s="179"/>
      <c r="AH337" s="179"/>
      <c r="AI337" s="179"/>
      <c r="AJ337" s="179"/>
      <c r="AK337" s="179"/>
      <c r="AL337" s="179"/>
      <c r="AM337" s="179"/>
      <c r="AN337" s="179"/>
      <c r="AO337" s="179"/>
      <c r="AP337" s="179"/>
      <c r="AQ337" s="178"/>
      <c r="AR337" s="178"/>
      <c r="AS337" s="178"/>
      <c r="AT337" s="178"/>
      <c r="AU337" s="178"/>
      <c r="AV337" s="178"/>
      <c r="AW337" s="178"/>
      <c r="AX337" s="178"/>
      <c r="AY337" s="178"/>
      <c r="AZ337" s="178"/>
      <c r="BA337" s="178"/>
      <c r="BB337" s="178"/>
    </row>
    <row r="338" spans="7:54" s="176" customFormat="1" x14ac:dyDescent="0.25">
      <c r="G338" s="177"/>
      <c r="H338" s="177"/>
      <c r="I338" s="177"/>
      <c r="J338" s="177"/>
      <c r="K338" s="177"/>
      <c r="L338" s="177"/>
      <c r="M338" s="177"/>
      <c r="T338" s="178"/>
      <c r="W338" s="179"/>
      <c r="X338" s="179"/>
      <c r="Y338" s="179"/>
      <c r="Z338" s="179"/>
      <c r="AA338" s="179"/>
      <c r="AB338" s="179"/>
      <c r="AC338" s="179"/>
      <c r="AD338" s="179"/>
      <c r="AE338" s="179"/>
      <c r="AF338" s="179"/>
      <c r="AG338" s="179"/>
      <c r="AH338" s="179"/>
      <c r="AI338" s="179"/>
      <c r="AJ338" s="179"/>
      <c r="AK338" s="179"/>
      <c r="AL338" s="179"/>
      <c r="AM338" s="179"/>
      <c r="AN338" s="179"/>
      <c r="AO338" s="179"/>
      <c r="AP338" s="179"/>
      <c r="AQ338" s="178"/>
      <c r="AR338" s="178"/>
      <c r="AS338" s="178"/>
      <c r="AT338" s="178"/>
      <c r="AU338" s="178"/>
      <c r="AV338" s="178"/>
      <c r="AW338" s="178"/>
      <c r="AX338" s="178"/>
      <c r="AY338" s="178"/>
      <c r="AZ338" s="178"/>
      <c r="BA338" s="178"/>
      <c r="BB338" s="178"/>
    </row>
    <row r="339" spans="7:54" s="176" customFormat="1" x14ac:dyDescent="0.25">
      <c r="G339" s="177"/>
      <c r="H339" s="177"/>
      <c r="I339" s="177"/>
      <c r="J339" s="177"/>
      <c r="K339" s="177"/>
      <c r="L339" s="177"/>
      <c r="M339" s="177"/>
      <c r="T339" s="178"/>
      <c r="W339" s="179"/>
      <c r="X339" s="179"/>
      <c r="Y339" s="179"/>
      <c r="Z339" s="179"/>
      <c r="AA339" s="179"/>
      <c r="AB339" s="179"/>
      <c r="AC339" s="179"/>
      <c r="AD339" s="179"/>
      <c r="AE339" s="179"/>
      <c r="AF339" s="179"/>
      <c r="AG339" s="179"/>
      <c r="AH339" s="179"/>
      <c r="AI339" s="179"/>
      <c r="AJ339" s="179"/>
      <c r="AK339" s="179"/>
      <c r="AL339" s="179"/>
      <c r="AM339" s="179"/>
      <c r="AN339" s="179"/>
      <c r="AO339" s="179"/>
      <c r="AP339" s="179"/>
      <c r="AQ339" s="178"/>
      <c r="AR339" s="178"/>
      <c r="AS339" s="178"/>
      <c r="AT339" s="178"/>
      <c r="AU339" s="178"/>
      <c r="AV339" s="178"/>
      <c r="AW339" s="178"/>
      <c r="AX339" s="178"/>
      <c r="AY339" s="178"/>
      <c r="AZ339" s="178"/>
      <c r="BA339" s="178"/>
      <c r="BB339" s="178"/>
    </row>
    <row r="340" spans="7:54" s="176" customFormat="1" x14ac:dyDescent="0.25">
      <c r="G340" s="177"/>
      <c r="H340" s="177"/>
      <c r="I340" s="177"/>
      <c r="J340" s="177"/>
      <c r="K340" s="177"/>
      <c r="L340" s="177"/>
      <c r="M340" s="177"/>
      <c r="T340" s="178"/>
      <c r="W340" s="179"/>
      <c r="X340" s="179"/>
      <c r="Y340" s="179"/>
      <c r="Z340" s="179"/>
      <c r="AA340" s="179"/>
      <c r="AB340" s="179"/>
      <c r="AC340" s="179"/>
      <c r="AD340" s="179"/>
      <c r="AE340" s="179"/>
      <c r="AF340" s="179"/>
      <c r="AG340" s="179"/>
      <c r="AH340" s="179"/>
      <c r="AI340" s="179"/>
      <c r="AJ340" s="179"/>
      <c r="AK340" s="179"/>
      <c r="AL340" s="179"/>
      <c r="AM340" s="179"/>
      <c r="AN340" s="179"/>
      <c r="AO340" s="179"/>
      <c r="AP340" s="179"/>
      <c r="AQ340" s="178"/>
      <c r="AR340" s="178"/>
      <c r="AS340" s="178"/>
      <c r="AT340" s="178"/>
      <c r="AU340" s="178"/>
      <c r="AV340" s="178"/>
      <c r="AW340" s="178"/>
      <c r="AX340" s="178"/>
      <c r="AY340" s="178"/>
      <c r="AZ340" s="178"/>
      <c r="BA340" s="178"/>
      <c r="BB340" s="178"/>
    </row>
    <row r="341" spans="7:54" s="176" customFormat="1" x14ac:dyDescent="0.25">
      <c r="G341" s="177"/>
      <c r="H341" s="177"/>
      <c r="I341" s="177"/>
      <c r="J341" s="177"/>
      <c r="K341" s="177"/>
      <c r="L341" s="177"/>
      <c r="M341" s="177"/>
      <c r="T341" s="178"/>
      <c r="W341" s="179"/>
      <c r="X341" s="179"/>
      <c r="Y341" s="179"/>
      <c r="Z341" s="179"/>
      <c r="AA341" s="179"/>
      <c r="AB341" s="179"/>
      <c r="AC341" s="179"/>
      <c r="AD341" s="179"/>
      <c r="AE341" s="179"/>
      <c r="AF341" s="179"/>
      <c r="AG341" s="179"/>
      <c r="AH341" s="179"/>
      <c r="AI341" s="179"/>
      <c r="AJ341" s="179"/>
      <c r="AK341" s="179"/>
      <c r="AL341" s="179"/>
      <c r="AM341" s="179"/>
      <c r="AN341" s="179"/>
      <c r="AO341" s="179"/>
      <c r="AP341" s="179"/>
      <c r="AQ341" s="178"/>
      <c r="AR341" s="178"/>
      <c r="AS341" s="178"/>
      <c r="AT341" s="178"/>
      <c r="AU341" s="178"/>
      <c r="AV341" s="178"/>
      <c r="AW341" s="178"/>
      <c r="AX341" s="178"/>
      <c r="AY341" s="178"/>
      <c r="AZ341" s="178"/>
      <c r="BA341" s="178"/>
      <c r="BB341" s="178"/>
    </row>
    <row r="342" spans="7:54" s="176" customFormat="1" x14ac:dyDescent="0.25">
      <c r="G342" s="177"/>
      <c r="H342" s="177"/>
      <c r="I342" s="177"/>
      <c r="J342" s="177"/>
      <c r="K342" s="177"/>
      <c r="L342" s="177"/>
      <c r="M342" s="177"/>
      <c r="T342" s="178"/>
      <c r="W342" s="179"/>
      <c r="X342" s="179"/>
      <c r="Y342" s="179"/>
      <c r="Z342" s="179"/>
      <c r="AA342" s="179"/>
      <c r="AB342" s="179"/>
      <c r="AC342" s="179"/>
      <c r="AD342" s="179"/>
      <c r="AE342" s="179"/>
      <c r="AF342" s="179"/>
      <c r="AG342" s="179"/>
      <c r="AH342" s="179"/>
      <c r="AI342" s="179"/>
      <c r="AJ342" s="179"/>
      <c r="AK342" s="179"/>
      <c r="AL342" s="179"/>
      <c r="AM342" s="179"/>
      <c r="AN342" s="179"/>
      <c r="AO342" s="179"/>
      <c r="AP342" s="179"/>
      <c r="AQ342" s="178"/>
      <c r="AR342" s="178"/>
      <c r="AS342" s="178"/>
      <c r="AT342" s="178"/>
      <c r="AU342" s="178"/>
      <c r="AV342" s="178"/>
      <c r="AW342" s="178"/>
      <c r="AX342" s="178"/>
      <c r="AY342" s="178"/>
      <c r="AZ342" s="178"/>
      <c r="BA342" s="178"/>
      <c r="BB342" s="178"/>
    </row>
    <row r="343" spans="7:54" s="176" customFormat="1" x14ac:dyDescent="0.25">
      <c r="G343" s="177"/>
      <c r="H343" s="177"/>
      <c r="I343" s="177"/>
      <c r="J343" s="177"/>
      <c r="K343" s="177"/>
      <c r="L343" s="177"/>
      <c r="M343" s="177"/>
      <c r="T343" s="178"/>
      <c r="W343" s="179"/>
      <c r="X343" s="179"/>
      <c r="Y343" s="179"/>
      <c r="Z343" s="179"/>
      <c r="AA343" s="179"/>
      <c r="AB343" s="179"/>
      <c r="AC343" s="179"/>
      <c r="AD343" s="179"/>
      <c r="AE343" s="179"/>
      <c r="AF343" s="179"/>
      <c r="AG343" s="179"/>
      <c r="AH343" s="179"/>
      <c r="AI343" s="179"/>
      <c r="AJ343" s="179"/>
      <c r="AK343" s="179"/>
      <c r="AL343" s="179"/>
      <c r="AM343" s="179"/>
      <c r="AN343" s="179"/>
      <c r="AO343" s="179"/>
      <c r="AP343" s="179"/>
      <c r="AQ343" s="178"/>
      <c r="AR343" s="178"/>
      <c r="AS343" s="178"/>
      <c r="AT343" s="178"/>
      <c r="AU343" s="178"/>
      <c r="AV343" s="178"/>
      <c r="AW343" s="178"/>
      <c r="AX343" s="178"/>
      <c r="AY343" s="178"/>
      <c r="AZ343" s="178"/>
      <c r="BA343" s="178"/>
      <c r="BB343" s="178"/>
    </row>
    <row r="344" spans="7:54" s="176" customFormat="1" x14ac:dyDescent="0.25">
      <c r="G344" s="177"/>
      <c r="H344" s="177"/>
      <c r="I344" s="177"/>
      <c r="J344" s="177"/>
      <c r="K344" s="177"/>
      <c r="L344" s="177"/>
      <c r="M344" s="177"/>
      <c r="T344" s="178"/>
      <c r="W344" s="179"/>
      <c r="X344" s="179"/>
      <c r="Y344" s="179"/>
      <c r="Z344" s="179"/>
      <c r="AA344" s="179"/>
      <c r="AB344" s="179"/>
      <c r="AC344" s="179"/>
      <c r="AD344" s="179"/>
      <c r="AE344" s="179"/>
      <c r="AF344" s="179"/>
      <c r="AG344" s="179"/>
      <c r="AH344" s="179"/>
      <c r="AI344" s="179"/>
      <c r="AJ344" s="179"/>
      <c r="AK344" s="179"/>
      <c r="AL344" s="179"/>
      <c r="AM344" s="179"/>
      <c r="AN344" s="179"/>
      <c r="AO344" s="179"/>
      <c r="AP344" s="179"/>
      <c r="AQ344" s="178"/>
      <c r="AR344" s="178"/>
      <c r="AS344" s="178"/>
      <c r="AT344" s="178"/>
      <c r="AU344" s="178"/>
      <c r="AV344" s="178"/>
      <c r="AW344" s="178"/>
      <c r="AX344" s="178"/>
      <c r="AY344" s="178"/>
      <c r="AZ344" s="178"/>
      <c r="BA344" s="178"/>
      <c r="BB344" s="178"/>
    </row>
    <row r="345" spans="7:54" s="176" customFormat="1" x14ac:dyDescent="0.25">
      <c r="G345" s="177"/>
      <c r="H345" s="177"/>
      <c r="I345" s="177"/>
      <c r="J345" s="177"/>
      <c r="K345" s="177"/>
      <c r="L345" s="177"/>
      <c r="M345" s="177"/>
      <c r="T345" s="178"/>
      <c r="W345" s="179"/>
      <c r="X345" s="179"/>
      <c r="Y345" s="179"/>
      <c r="Z345" s="179"/>
      <c r="AA345" s="179"/>
      <c r="AB345" s="179"/>
      <c r="AC345" s="179"/>
      <c r="AD345" s="179"/>
      <c r="AE345" s="179"/>
      <c r="AF345" s="179"/>
      <c r="AG345" s="179"/>
      <c r="AH345" s="179"/>
      <c r="AI345" s="179"/>
      <c r="AJ345" s="179"/>
      <c r="AK345" s="179"/>
      <c r="AL345" s="179"/>
      <c r="AM345" s="179"/>
      <c r="AN345" s="179"/>
      <c r="AO345" s="179"/>
      <c r="AP345" s="179"/>
      <c r="AQ345" s="178"/>
      <c r="AR345" s="178"/>
      <c r="AS345" s="178"/>
      <c r="AT345" s="178"/>
      <c r="AU345" s="178"/>
      <c r="AV345" s="178"/>
      <c r="AW345" s="178"/>
      <c r="AX345" s="178"/>
      <c r="AY345" s="178"/>
      <c r="AZ345" s="178"/>
      <c r="BA345" s="178"/>
      <c r="BB345" s="178"/>
    </row>
    <row r="346" spans="7:54" s="176" customFormat="1" x14ac:dyDescent="0.25">
      <c r="G346" s="177"/>
      <c r="H346" s="177"/>
      <c r="I346" s="177"/>
      <c r="J346" s="177"/>
      <c r="K346" s="177"/>
      <c r="L346" s="177"/>
      <c r="M346" s="177"/>
      <c r="T346" s="178"/>
      <c r="W346" s="179"/>
      <c r="X346" s="179"/>
      <c r="Y346" s="179"/>
      <c r="Z346" s="179"/>
      <c r="AA346" s="179"/>
      <c r="AB346" s="179"/>
      <c r="AC346" s="179"/>
      <c r="AD346" s="179"/>
      <c r="AE346" s="179"/>
      <c r="AF346" s="179"/>
      <c r="AG346" s="179"/>
      <c r="AH346" s="179"/>
      <c r="AI346" s="179"/>
      <c r="AJ346" s="179"/>
      <c r="AK346" s="179"/>
      <c r="AL346" s="179"/>
      <c r="AM346" s="179"/>
      <c r="AN346" s="179"/>
      <c r="AO346" s="179"/>
      <c r="AP346" s="179"/>
      <c r="AQ346" s="178"/>
      <c r="AR346" s="178"/>
      <c r="AS346" s="178"/>
      <c r="AT346" s="178"/>
      <c r="AU346" s="178"/>
      <c r="AV346" s="178"/>
      <c r="AW346" s="178"/>
      <c r="AX346" s="178"/>
      <c r="AY346" s="178"/>
      <c r="AZ346" s="178"/>
      <c r="BA346" s="178"/>
      <c r="BB346" s="178"/>
    </row>
    <row r="347" spans="7:54" s="176" customFormat="1" x14ac:dyDescent="0.25">
      <c r="G347" s="177"/>
      <c r="H347" s="177"/>
      <c r="I347" s="177"/>
      <c r="J347" s="177"/>
      <c r="K347" s="177"/>
      <c r="L347" s="177"/>
      <c r="M347" s="177"/>
      <c r="T347" s="178"/>
      <c r="W347" s="179"/>
      <c r="X347" s="179"/>
      <c r="Y347" s="179"/>
      <c r="Z347" s="179"/>
      <c r="AA347" s="179"/>
      <c r="AB347" s="179"/>
      <c r="AC347" s="179"/>
      <c r="AD347" s="179"/>
      <c r="AE347" s="179"/>
      <c r="AF347" s="179"/>
      <c r="AG347" s="179"/>
      <c r="AH347" s="179"/>
      <c r="AI347" s="179"/>
      <c r="AJ347" s="179"/>
      <c r="AK347" s="179"/>
      <c r="AL347" s="179"/>
      <c r="AM347" s="179"/>
      <c r="AN347" s="179"/>
      <c r="AO347" s="179"/>
      <c r="AP347" s="179"/>
      <c r="AQ347" s="178"/>
      <c r="AR347" s="178"/>
      <c r="AS347" s="178"/>
      <c r="AT347" s="178"/>
      <c r="AU347" s="178"/>
      <c r="AV347" s="178"/>
      <c r="AW347" s="178"/>
      <c r="AX347" s="178"/>
      <c r="AY347" s="178"/>
      <c r="AZ347" s="178"/>
      <c r="BA347" s="178"/>
      <c r="BB347" s="178"/>
    </row>
    <row r="348" spans="7:54" s="176" customFormat="1" x14ac:dyDescent="0.25">
      <c r="G348" s="177"/>
      <c r="H348" s="177"/>
      <c r="I348" s="177"/>
      <c r="J348" s="177"/>
      <c r="K348" s="177"/>
      <c r="L348" s="177"/>
      <c r="M348" s="177"/>
      <c r="T348" s="178"/>
      <c r="W348" s="179"/>
      <c r="X348" s="179"/>
      <c r="Y348" s="179"/>
      <c r="Z348" s="179"/>
      <c r="AA348" s="179"/>
      <c r="AB348" s="179"/>
      <c r="AC348" s="179"/>
      <c r="AD348" s="179"/>
      <c r="AE348" s="179"/>
      <c r="AF348" s="179"/>
      <c r="AG348" s="179"/>
      <c r="AH348" s="179"/>
      <c r="AI348" s="179"/>
      <c r="AJ348" s="179"/>
      <c r="AK348" s="179"/>
      <c r="AL348" s="179"/>
      <c r="AM348" s="179"/>
      <c r="AN348" s="179"/>
      <c r="AO348" s="179"/>
      <c r="AP348" s="179"/>
      <c r="AQ348" s="178"/>
      <c r="AR348" s="178"/>
      <c r="AS348" s="178"/>
      <c r="AT348" s="178"/>
      <c r="AU348" s="178"/>
      <c r="AV348" s="178"/>
      <c r="AW348" s="178"/>
      <c r="AX348" s="178"/>
      <c r="AY348" s="178"/>
      <c r="AZ348" s="178"/>
      <c r="BA348" s="178"/>
      <c r="BB348" s="178"/>
    </row>
    <row r="349" spans="7:54" s="176" customFormat="1" x14ac:dyDescent="0.25">
      <c r="G349" s="177"/>
      <c r="H349" s="177"/>
      <c r="I349" s="177"/>
      <c r="J349" s="177"/>
      <c r="K349" s="177"/>
      <c r="L349" s="177"/>
      <c r="M349" s="177"/>
      <c r="T349" s="178"/>
      <c r="W349" s="179"/>
      <c r="X349" s="179"/>
      <c r="Y349" s="179"/>
      <c r="Z349" s="179"/>
      <c r="AA349" s="179"/>
      <c r="AB349" s="179"/>
      <c r="AC349" s="179"/>
      <c r="AD349" s="179"/>
      <c r="AE349" s="179"/>
      <c r="AF349" s="179"/>
      <c r="AG349" s="179"/>
      <c r="AH349" s="179"/>
      <c r="AI349" s="179"/>
      <c r="AJ349" s="179"/>
      <c r="AK349" s="179"/>
      <c r="AL349" s="179"/>
      <c r="AM349" s="179"/>
      <c r="AN349" s="179"/>
      <c r="AO349" s="179"/>
      <c r="AP349" s="179"/>
      <c r="AQ349" s="178"/>
      <c r="AR349" s="178"/>
      <c r="AS349" s="178"/>
      <c r="AT349" s="178"/>
      <c r="AU349" s="178"/>
      <c r="AV349" s="178"/>
      <c r="AW349" s="178"/>
      <c r="AX349" s="178"/>
      <c r="AY349" s="178"/>
      <c r="AZ349" s="178"/>
      <c r="BA349" s="178"/>
      <c r="BB349" s="178"/>
    </row>
    <row r="350" spans="7:54" s="176" customFormat="1" x14ac:dyDescent="0.25">
      <c r="G350" s="177"/>
      <c r="H350" s="177"/>
      <c r="I350" s="177"/>
      <c r="J350" s="177"/>
      <c r="K350" s="177"/>
      <c r="L350" s="177"/>
      <c r="M350" s="177"/>
      <c r="T350" s="178"/>
      <c r="W350" s="179"/>
      <c r="X350" s="179"/>
      <c r="Y350" s="179"/>
      <c r="Z350" s="179"/>
      <c r="AA350" s="179"/>
      <c r="AB350" s="179"/>
      <c r="AC350" s="179"/>
      <c r="AD350" s="179"/>
      <c r="AE350" s="179"/>
      <c r="AF350" s="179"/>
      <c r="AG350" s="179"/>
      <c r="AH350" s="179"/>
      <c r="AI350" s="179"/>
      <c r="AJ350" s="179"/>
      <c r="AK350" s="179"/>
      <c r="AL350" s="179"/>
      <c r="AM350" s="179"/>
      <c r="AN350" s="179"/>
      <c r="AO350" s="179"/>
      <c r="AP350" s="179"/>
      <c r="AQ350" s="178"/>
      <c r="AR350" s="178"/>
      <c r="AS350" s="178"/>
      <c r="AT350" s="178"/>
      <c r="AU350" s="178"/>
      <c r="AV350" s="178"/>
      <c r="AW350" s="178"/>
      <c r="AX350" s="178"/>
      <c r="AY350" s="178"/>
      <c r="AZ350" s="178"/>
      <c r="BA350" s="178"/>
      <c r="BB350" s="178"/>
    </row>
    <row r="351" spans="7:54" s="176" customFormat="1" x14ac:dyDescent="0.25">
      <c r="G351" s="177"/>
      <c r="H351" s="177"/>
      <c r="I351" s="177"/>
      <c r="J351" s="177"/>
      <c r="K351" s="177"/>
      <c r="L351" s="177"/>
      <c r="M351" s="177"/>
      <c r="T351" s="178"/>
      <c r="W351" s="179"/>
      <c r="X351" s="179"/>
      <c r="Y351" s="179"/>
      <c r="Z351" s="179"/>
      <c r="AA351" s="179"/>
      <c r="AB351" s="179"/>
      <c r="AC351" s="179"/>
      <c r="AD351" s="179"/>
      <c r="AE351" s="179"/>
      <c r="AF351" s="179"/>
      <c r="AG351" s="179"/>
      <c r="AH351" s="179"/>
      <c r="AI351" s="179"/>
      <c r="AJ351" s="179"/>
      <c r="AK351" s="179"/>
      <c r="AL351" s="179"/>
      <c r="AM351" s="179"/>
      <c r="AN351" s="179"/>
      <c r="AO351" s="179"/>
      <c r="AP351" s="179"/>
      <c r="AQ351" s="178"/>
      <c r="AR351" s="178"/>
      <c r="AS351" s="178"/>
      <c r="AT351" s="178"/>
      <c r="AU351" s="178"/>
      <c r="AV351" s="178"/>
      <c r="AW351" s="178"/>
      <c r="AX351" s="178"/>
      <c r="AY351" s="178"/>
      <c r="AZ351" s="178"/>
      <c r="BA351" s="178"/>
      <c r="BB351" s="178"/>
    </row>
    <row r="352" spans="7:54" s="176" customFormat="1" x14ac:dyDescent="0.25">
      <c r="G352" s="177"/>
      <c r="H352" s="177"/>
      <c r="I352" s="177"/>
      <c r="J352" s="177"/>
      <c r="K352" s="177"/>
      <c r="L352" s="177"/>
      <c r="M352" s="177"/>
      <c r="T352" s="178"/>
      <c r="W352" s="179"/>
      <c r="X352" s="179"/>
      <c r="Y352" s="179"/>
      <c r="Z352" s="179"/>
      <c r="AA352" s="179"/>
      <c r="AB352" s="179"/>
      <c r="AC352" s="179"/>
      <c r="AD352" s="179"/>
      <c r="AE352" s="179"/>
      <c r="AF352" s="179"/>
      <c r="AG352" s="179"/>
      <c r="AH352" s="179"/>
      <c r="AI352" s="179"/>
      <c r="AJ352" s="179"/>
      <c r="AK352" s="179"/>
      <c r="AL352" s="179"/>
      <c r="AM352" s="179"/>
      <c r="AN352" s="179"/>
      <c r="AO352" s="179"/>
      <c r="AP352" s="179"/>
      <c r="AQ352" s="178"/>
      <c r="AR352" s="178"/>
      <c r="AS352" s="178"/>
      <c r="AT352" s="178"/>
      <c r="AU352" s="178"/>
      <c r="AV352" s="178"/>
      <c r="AW352" s="178"/>
      <c r="AX352" s="178"/>
      <c r="AY352" s="178"/>
      <c r="AZ352" s="178"/>
      <c r="BA352" s="178"/>
      <c r="BB352" s="178"/>
    </row>
    <row r="353" spans="7:54" s="176" customFormat="1" x14ac:dyDescent="0.25">
      <c r="G353" s="177"/>
      <c r="H353" s="177"/>
      <c r="I353" s="177"/>
      <c r="J353" s="177"/>
      <c r="K353" s="177"/>
      <c r="L353" s="177"/>
      <c r="M353" s="177"/>
      <c r="T353" s="178"/>
      <c r="W353" s="179"/>
      <c r="X353" s="179"/>
      <c r="Y353" s="179"/>
      <c r="Z353" s="179"/>
      <c r="AA353" s="179"/>
      <c r="AB353" s="179"/>
      <c r="AC353" s="179"/>
      <c r="AD353" s="179"/>
      <c r="AE353" s="179"/>
      <c r="AF353" s="179"/>
      <c r="AG353" s="179"/>
      <c r="AH353" s="179"/>
      <c r="AI353" s="179"/>
      <c r="AJ353" s="179"/>
      <c r="AK353" s="179"/>
      <c r="AL353" s="179"/>
      <c r="AM353" s="179"/>
      <c r="AN353" s="179"/>
      <c r="AO353" s="179"/>
      <c r="AP353" s="179"/>
      <c r="AQ353" s="178"/>
      <c r="AR353" s="178"/>
      <c r="AS353" s="178"/>
      <c r="AT353" s="178"/>
      <c r="AU353" s="178"/>
      <c r="AV353" s="178"/>
      <c r="AW353" s="178"/>
      <c r="AX353" s="178"/>
      <c r="AY353" s="178"/>
      <c r="AZ353" s="178"/>
      <c r="BA353" s="178"/>
      <c r="BB353" s="178"/>
    </row>
    <row r="354" spans="7:54" s="176" customFormat="1" x14ac:dyDescent="0.25">
      <c r="G354" s="177"/>
      <c r="H354" s="177"/>
      <c r="I354" s="177"/>
      <c r="J354" s="177"/>
      <c r="K354" s="177"/>
      <c r="L354" s="177"/>
      <c r="M354" s="177"/>
      <c r="T354" s="178"/>
      <c r="W354" s="179"/>
      <c r="X354" s="179"/>
      <c r="Y354" s="179"/>
      <c r="Z354" s="179"/>
      <c r="AA354" s="179"/>
      <c r="AB354" s="179"/>
      <c r="AC354" s="179"/>
      <c r="AD354" s="179"/>
      <c r="AE354" s="179"/>
      <c r="AF354" s="179"/>
      <c r="AG354" s="179"/>
      <c r="AH354" s="179"/>
      <c r="AI354" s="179"/>
      <c r="AJ354" s="179"/>
      <c r="AK354" s="179"/>
      <c r="AL354" s="179"/>
      <c r="AM354" s="179"/>
      <c r="AN354" s="179"/>
      <c r="AO354" s="179"/>
      <c r="AP354" s="179"/>
      <c r="AQ354" s="178"/>
      <c r="AR354" s="178"/>
      <c r="AS354" s="178"/>
      <c r="AT354" s="178"/>
      <c r="AU354" s="178"/>
      <c r="AV354" s="178"/>
      <c r="AW354" s="178"/>
      <c r="AX354" s="178"/>
      <c r="AY354" s="178"/>
      <c r="AZ354" s="178"/>
      <c r="BA354" s="178"/>
      <c r="BB354" s="178"/>
    </row>
    <row r="355" spans="7:54" s="176" customFormat="1" x14ac:dyDescent="0.25">
      <c r="G355" s="177"/>
      <c r="H355" s="177"/>
      <c r="I355" s="177"/>
      <c r="J355" s="177"/>
      <c r="K355" s="177"/>
      <c r="L355" s="177"/>
      <c r="M355" s="177"/>
      <c r="T355" s="178"/>
      <c r="W355" s="179"/>
      <c r="X355" s="179"/>
      <c r="Y355" s="179"/>
      <c r="Z355" s="179"/>
      <c r="AA355" s="179"/>
      <c r="AB355" s="179"/>
      <c r="AC355" s="179"/>
      <c r="AD355" s="179"/>
      <c r="AE355" s="179"/>
      <c r="AF355" s="179"/>
      <c r="AG355" s="179"/>
      <c r="AH355" s="179"/>
      <c r="AI355" s="179"/>
      <c r="AJ355" s="179"/>
      <c r="AK355" s="179"/>
      <c r="AL355" s="179"/>
      <c r="AM355" s="179"/>
      <c r="AN355" s="179"/>
      <c r="AO355" s="179"/>
      <c r="AP355" s="179"/>
      <c r="AQ355" s="178"/>
      <c r="AR355" s="178"/>
      <c r="AS355" s="178"/>
      <c r="AT355" s="178"/>
      <c r="AU355" s="178"/>
      <c r="AV355" s="178"/>
      <c r="AW355" s="178"/>
      <c r="AX355" s="178"/>
      <c r="AY355" s="178"/>
      <c r="AZ355" s="178"/>
      <c r="BA355" s="178"/>
      <c r="BB355" s="178"/>
    </row>
    <row r="356" spans="7:54" s="176" customFormat="1" x14ac:dyDescent="0.25">
      <c r="G356" s="177"/>
      <c r="H356" s="177"/>
      <c r="I356" s="177"/>
      <c r="J356" s="177"/>
      <c r="K356" s="177"/>
      <c r="L356" s="177"/>
      <c r="M356" s="177"/>
      <c r="T356" s="178"/>
      <c r="W356" s="179"/>
      <c r="X356" s="179"/>
      <c r="Y356" s="179"/>
      <c r="Z356" s="179"/>
      <c r="AA356" s="179"/>
      <c r="AB356" s="179"/>
      <c r="AC356" s="179"/>
      <c r="AD356" s="179"/>
      <c r="AE356" s="179"/>
      <c r="AF356" s="179"/>
      <c r="AG356" s="179"/>
      <c r="AH356" s="179"/>
      <c r="AI356" s="179"/>
      <c r="AJ356" s="179"/>
      <c r="AK356" s="179"/>
      <c r="AL356" s="179"/>
      <c r="AM356" s="179"/>
      <c r="AN356" s="179"/>
      <c r="AO356" s="179"/>
      <c r="AP356" s="179"/>
      <c r="AQ356" s="178"/>
      <c r="AR356" s="178"/>
      <c r="AS356" s="178"/>
      <c r="AT356" s="178"/>
      <c r="AU356" s="178"/>
      <c r="AV356" s="178"/>
      <c r="AW356" s="178"/>
      <c r="AX356" s="178"/>
      <c r="AY356" s="178"/>
      <c r="AZ356" s="178"/>
      <c r="BA356" s="178"/>
      <c r="BB356" s="178"/>
    </row>
    <row r="357" spans="7:54" s="176" customFormat="1" x14ac:dyDescent="0.25">
      <c r="G357" s="177"/>
      <c r="H357" s="177"/>
      <c r="I357" s="177"/>
      <c r="J357" s="177"/>
      <c r="K357" s="177"/>
      <c r="L357" s="177"/>
      <c r="M357" s="177"/>
      <c r="T357" s="178"/>
      <c r="W357" s="179"/>
      <c r="X357" s="179"/>
      <c r="Y357" s="179"/>
      <c r="Z357" s="179"/>
      <c r="AA357" s="179"/>
      <c r="AB357" s="179"/>
      <c r="AC357" s="179"/>
      <c r="AD357" s="179"/>
      <c r="AE357" s="179"/>
      <c r="AF357" s="179"/>
      <c r="AG357" s="179"/>
      <c r="AH357" s="179"/>
      <c r="AI357" s="179"/>
      <c r="AJ357" s="179"/>
      <c r="AK357" s="179"/>
      <c r="AL357" s="179"/>
      <c r="AM357" s="179"/>
      <c r="AN357" s="179"/>
      <c r="AO357" s="179"/>
      <c r="AP357" s="179"/>
      <c r="AQ357" s="178"/>
      <c r="AR357" s="178"/>
      <c r="AS357" s="178"/>
      <c r="AT357" s="178"/>
      <c r="AU357" s="178"/>
      <c r="AV357" s="178"/>
      <c r="AW357" s="178"/>
      <c r="AX357" s="178"/>
      <c r="AY357" s="178"/>
      <c r="AZ357" s="178"/>
      <c r="BA357" s="178"/>
      <c r="BB357" s="178"/>
    </row>
    <row r="358" spans="7:54" s="176" customFormat="1" x14ac:dyDescent="0.25">
      <c r="G358" s="177"/>
      <c r="H358" s="177"/>
      <c r="I358" s="177"/>
      <c r="J358" s="177"/>
      <c r="K358" s="177"/>
      <c r="L358" s="177"/>
      <c r="M358" s="177"/>
      <c r="T358" s="178"/>
      <c r="W358" s="179"/>
      <c r="X358" s="179"/>
      <c r="Y358" s="179"/>
      <c r="Z358" s="179"/>
      <c r="AA358" s="179"/>
      <c r="AB358" s="179"/>
      <c r="AC358" s="179"/>
      <c r="AD358" s="179"/>
      <c r="AE358" s="179"/>
      <c r="AF358" s="179"/>
      <c r="AG358" s="179"/>
      <c r="AH358" s="179"/>
      <c r="AI358" s="179"/>
      <c r="AJ358" s="179"/>
      <c r="AK358" s="179"/>
      <c r="AL358" s="179"/>
      <c r="AM358" s="179"/>
      <c r="AN358" s="179"/>
      <c r="AO358" s="179"/>
      <c r="AP358" s="179"/>
      <c r="AQ358" s="178"/>
      <c r="AR358" s="178"/>
      <c r="AS358" s="178"/>
      <c r="AT358" s="178"/>
      <c r="AU358" s="178"/>
      <c r="AV358" s="178"/>
      <c r="AW358" s="178"/>
      <c r="AX358" s="178"/>
      <c r="AY358" s="178"/>
      <c r="AZ358" s="178"/>
      <c r="BA358" s="178"/>
      <c r="BB358" s="178"/>
    </row>
    <row r="359" spans="7:54" s="176" customFormat="1" x14ac:dyDescent="0.25">
      <c r="G359" s="177"/>
      <c r="H359" s="177"/>
      <c r="I359" s="177"/>
      <c r="J359" s="177"/>
      <c r="K359" s="177"/>
      <c r="L359" s="177"/>
      <c r="M359" s="177"/>
      <c r="T359" s="178"/>
      <c r="W359" s="179"/>
      <c r="X359" s="179"/>
      <c r="Y359" s="179"/>
      <c r="Z359" s="179"/>
      <c r="AA359" s="179"/>
      <c r="AB359" s="179"/>
      <c r="AC359" s="179"/>
      <c r="AD359" s="179"/>
      <c r="AE359" s="179"/>
      <c r="AF359" s="179"/>
      <c r="AG359" s="179"/>
      <c r="AH359" s="179"/>
      <c r="AI359" s="179"/>
      <c r="AJ359" s="179"/>
      <c r="AK359" s="179"/>
      <c r="AL359" s="179"/>
      <c r="AM359" s="179"/>
      <c r="AN359" s="179"/>
      <c r="AO359" s="179"/>
      <c r="AP359" s="179"/>
      <c r="AQ359" s="178"/>
      <c r="AR359" s="178"/>
      <c r="AS359" s="178"/>
      <c r="AT359" s="178"/>
      <c r="AU359" s="178"/>
      <c r="AV359" s="178"/>
      <c r="AW359" s="178"/>
      <c r="AX359" s="178"/>
      <c r="AY359" s="178"/>
      <c r="AZ359" s="178"/>
      <c r="BA359" s="178"/>
      <c r="BB359" s="178"/>
    </row>
    <row r="360" spans="7:54" s="176" customFormat="1" x14ac:dyDescent="0.25">
      <c r="G360" s="177"/>
      <c r="H360" s="177"/>
      <c r="I360" s="177"/>
      <c r="J360" s="177"/>
      <c r="K360" s="177"/>
      <c r="L360" s="177"/>
      <c r="M360" s="177"/>
      <c r="T360" s="178"/>
      <c r="W360" s="179"/>
      <c r="X360" s="179"/>
      <c r="Y360" s="179"/>
      <c r="Z360" s="179"/>
      <c r="AA360" s="179"/>
      <c r="AB360" s="179"/>
      <c r="AC360" s="179"/>
      <c r="AD360" s="179"/>
      <c r="AE360" s="179"/>
      <c r="AF360" s="179"/>
      <c r="AG360" s="179"/>
      <c r="AH360" s="179"/>
      <c r="AI360" s="179"/>
      <c r="AJ360" s="179"/>
      <c r="AK360" s="179"/>
      <c r="AL360" s="179"/>
      <c r="AM360" s="179"/>
      <c r="AN360" s="179"/>
      <c r="AO360" s="179"/>
      <c r="AP360" s="179"/>
      <c r="AQ360" s="178"/>
      <c r="AR360" s="178"/>
      <c r="AS360" s="178"/>
      <c r="AT360" s="178"/>
      <c r="AU360" s="178"/>
      <c r="AV360" s="178"/>
      <c r="AW360" s="178"/>
      <c r="AX360" s="178"/>
      <c r="AY360" s="178"/>
      <c r="AZ360" s="178"/>
      <c r="BA360" s="178"/>
      <c r="BB360" s="178"/>
    </row>
    <row r="361" spans="7:54" s="176" customFormat="1" x14ac:dyDescent="0.25">
      <c r="G361" s="177"/>
      <c r="H361" s="177"/>
      <c r="I361" s="177"/>
      <c r="J361" s="177"/>
      <c r="K361" s="177"/>
      <c r="L361" s="177"/>
      <c r="M361" s="177"/>
      <c r="T361" s="178"/>
      <c r="W361" s="179"/>
      <c r="X361" s="179"/>
      <c r="Y361" s="179"/>
      <c r="Z361" s="179"/>
      <c r="AA361" s="179"/>
      <c r="AB361" s="179"/>
      <c r="AC361" s="179"/>
      <c r="AD361" s="179"/>
      <c r="AE361" s="179"/>
      <c r="AF361" s="179"/>
      <c r="AG361" s="179"/>
      <c r="AH361" s="179"/>
      <c r="AI361" s="179"/>
      <c r="AJ361" s="179"/>
      <c r="AK361" s="179"/>
      <c r="AL361" s="179"/>
      <c r="AM361" s="179"/>
      <c r="AN361" s="179"/>
      <c r="AO361" s="179"/>
      <c r="AP361" s="179"/>
      <c r="AQ361" s="178"/>
      <c r="AR361" s="178"/>
      <c r="AS361" s="178"/>
      <c r="AT361" s="178"/>
      <c r="AU361" s="178"/>
      <c r="AV361" s="178"/>
      <c r="AW361" s="178"/>
      <c r="AX361" s="178"/>
      <c r="AY361" s="178"/>
      <c r="AZ361" s="178"/>
      <c r="BA361" s="178"/>
      <c r="BB361" s="178"/>
    </row>
    <row r="362" spans="7:54" s="176" customFormat="1" x14ac:dyDescent="0.25">
      <c r="G362" s="177"/>
      <c r="H362" s="177"/>
      <c r="I362" s="177"/>
      <c r="J362" s="177"/>
      <c r="K362" s="177"/>
      <c r="L362" s="177"/>
      <c r="M362" s="177"/>
      <c r="T362" s="178"/>
      <c r="W362" s="179"/>
      <c r="X362" s="179"/>
      <c r="Y362" s="179"/>
      <c r="Z362" s="179"/>
      <c r="AA362" s="179"/>
      <c r="AB362" s="179"/>
      <c r="AC362" s="179"/>
      <c r="AD362" s="179"/>
      <c r="AE362" s="179"/>
      <c r="AF362" s="179"/>
      <c r="AG362" s="179"/>
      <c r="AH362" s="179"/>
      <c r="AI362" s="179"/>
      <c r="AJ362" s="179"/>
      <c r="AK362" s="179"/>
      <c r="AL362" s="179"/>
      <c r="AM362" s="179"/>
      <c r="AN362" s="179"/>
      <c r="AO362" s="179"/>
      <c r="AP362" s="179"/>
      <c r="AQ362" s="178"/>
      <c r="AR362" s="178"/>
      <c r="AS362" s="178"/>
      <c r="AT362" s="178"/>
      <c r="AU362" s="178"/>
      <c r="AV362" s="178"/>
      <c r="AW362" s="178"/>
      <c r="AX362" s="178"/>
      <c r="AY362" s="178"/>
      <c r="AZ362" s="178"/>
      <c r="BA362" s="178"/>
      <c r="BB362" s="178"/>
    </row>
    <row r="363" spans="7:54" s="176" customFormat="1" x14ac:dyDescent="0.25">
      <c r="G363" s="177"/>
      <c r="H363" s="177"/>
      <c r="I363" s="177"/>
      <c r="J363" s="177"/>
      <c r="K363" s="177"/>
      <c r="L363" s="177"/>
      <c r="M363" s="177"/>
      <c r="T363" s="178"/>
      <c r="W363" s="179"/>
      <c r="X363" s="179"/>
      <c r="Y363" s="179"/>
      <c r="Z363" s="179"/>
      <c r="AA363" s="179"/>
      <c r="AB363" s="179"/>
      <c r="AC363" s="179"/>
      <c r="AD363" s="179"/>
      <c r="AE363" s="179"/>
      <c r="AF363" s="179"/>
      <c r="AG363" s="179"/>
      <c r="AH363" s="179"/>
      <c r="AI363" s="179"/>
      <c r="AJ363" s="179"/>
      <c r="AK363" s="179"/>
      <c r="AL363" s="179"/>
      <c r="AM363" s="179"/>
      <c r="AN363" s="179"/>
      <c r="AO363" s="179"/>
      <c r="AP363" s="179"/>
      <c r="AQ363" s="178"/>
      <c r="AR363" s="178"/>
      <c r="AS363" s="178"/>
      <c r="AT363" s="178"/>
      <c r="AU363" s="178"/>
      <c r="AV363" s="178"/>
      <c r="AW363" s="178"/>
      <c r="AX363" s="178"/>
      <c r="AY363" s="178"/>
      <c r="AZ363" s="178"/>
      <c r="BA363" s="178"/>
      <c r="BB363" s="178"/>
    </row>
    <row r="364" spans="7:54" s="176" customFormat="1" x14ac:dyDescent="0.25">
      <c r="G364" s="177"/>
      <c r="H364" s="177"/>
      <c r="I364" s="177"/>
      <c r="J364" s="177"/>
      <c r="K364" s="177"/>
      <c r="L364" s="177"/>
      <c r="M364" s="177"/>
      <c r="T364" s="178"/>
      <c r="W364" s="179"/>
      <c r="X364" s="179"/>
      <c r="Y364" s="179"/>
      <c r="Z364" s="179"/>
      <c r="AA364" s="179"/>
      <c r="AB364" s="179"/>
      <c r="AC364" s="179"/>
      <c r="AD364" s="179"/>
      <c r="AE364" s="179"/>
      <c r="AF364" s="179"/>
      <c r="AG364" s="179"/>
      <c r="AH364" s="179"/>
      <c r="AI364" s="179"/>
      <c r="AJ364" s="179"/>
      <c r="AK364" s="179"/>
      <c r="AL364" s="179"/>
      <c r="AM364" s="179"/>
      <c r="AN364" s="179"/>
      <c r="AO364" s="179"/>
      <c r="AP364" s="179"/>
      <c r="AQ364" s="178"/>
      <c r="AR364" s="178"/>
      <c r="AS364" s="178"/>
      <c r="AT364" s="178"/>
      <c r="AU364" s="178"/>
      <c r="AV364" s="178"/>
      <c r="AW364" s="178"/>
      <c r="AX364" s="178"/>
      <c r="AY364" s="178"/>
      <c r="AZ364" s="178"/>
      <c r="BA364" s="178"/>
      <c r="BB364" s="178"/>
    </row>
    <row r="365" spans="7:54" s="176" customFormat="1" x14ac:dyDescent="0.25">
      <c r="G365" s="177"/>
      <c r="H365" s="177"/>
      <c r="I365" s="177"/>
      <c r="J365" s="177"/>
      <c r="K365" s="177"/>
      <c r="L365" s="177"/>
      <c r="M365" s="177"/>
      <c r="T365" s="178"/>
      <c r="W365" s="179"/>
      <c r="X365" s="179"/>
      <c r="Y365" s="179"/>
      <c r="Z365" s="179"/>
      <c r="AA365" s="179"/>
      <c r="AB365" s="179"/>
      <c r="AC365" s="179"/>
      <c r="AD365" s="179"/>
      <c r="AE365" s="179"/>
      <c r="AF365" s="179"/>
      <c r="AG365" s="179"/>
      <c r="AH365" s="179"/>
      <c r="AI365" s="179"/>
      <c r="AJ365" s="179"/>
      <c r="AK365" s="179"/>
      <c r="AL365" s="179"/>
      <c r="AM365" s="179"/>
      <c r="AN365" s="179"/>
      <c r="AO365" s="179"/>
      <c r="AP365" s="179"/>
      <c r="AQ365" s="178"/>
      <c r="AR365" s="178"/>
      <c r="AS365" s="178"/>
      <c r="AT365" s="178"/>
      <c r="AU365" s="178"/>
      <c r="AV365" s="178"/>
      <c r="AW365" s="178"/>
      <c r="AX365" s="178"/>
      <c r="AY365" s="178"/>
      <c r="AZ365" s="178"/>
      <c r="BA365" s="178"/>
      <c r="BB365" s="178"/>
    </row>
    <row r="366" spans="7:54" s="176" customFormat="1" x14ac:dyDescent="0.25">
      <c r="G366" s="177"/>
      <c r="H366" s="177"/>
      <c r="I366" s="177"/>
      <c r="J366" s="177"/>
      <c r="K366" s="177"/>
      <c r="L366" s="177"/>
      <c r="M366" s="177"/>
      <c r="T366" s="178"/>
      <c r="W366" s="179"/>
      <c r="X366" s="179"/>
      <c r="Y366" s="179"/>
      <c r="Z366" s="179"/>
      <c r="AA366" s="179"/>
      <c r="AB366" s="179"/>
      <c r="AC366" s="179"/>
      <c r="AD366" s="179"/>
      <c r="AE366" s="179"/>
      <c r="AF366" s="179"/>
      <c r="AG366" s="179"/>
      <c r="AH366" s="179"/>
      <c r="AI366" s="179"/>
      <c r="AJ366" s="179"/>
      <c r="AK366" s="179"/>
      <c r="AL366" s="179"/>
      <c r="AM366" s="179"/>
      <c r="AN366" s="179"/>
      <c r="AO366" s="179"/>
      <c r="AP366" s="179"/>
      <c r="AQ366" s="178"/>
      <c r="AR366" s="178"/>
      <c r="AS366" s="178"/>
      <c r="AT366" s="178"/>
      <c r="AU366" s="178"/>
      <c r="AV366" s="178"/>
      <c r="AW366" s="178"/>
      <c r="AX366" s="178"/>
      <c r="AY366" s="178"/>
      <c r="AZ366" s="178"/>
      <c r="BA366" s="178"/>
      <c r="BB366" s="178"/>
    </row>
    <row r="367" spans="7:54" s="176" customFormat="1" x14ac:dyDescent="0.25">
      <c r="G367" s="177"/>
      <c r="H367" s="177"/>
      <c r="I367" s="177"/>
      <c r="J367" s="177"/>
      <c r="K367" s="177"/>
      <c r="L367" s="177"/>
      <c r="M367" s="177"/>
      <c r="T367" s="178"/>
      <c r="W367" s="179"/>
      <c r="X367" s="179"/>
      <c r="Y367" s="179"/>
      <c r="Z367" s="179"/>
      <c r="AA367" s="179"/>
      <c r="AB367" s="179"/>
      <c r="AC367" s="179"/>
      <c r="AD367" s="179"/>
      <c r="AE367" s="179"/>
      <c r="AF367" s="179"/>
      <c r="AG367" s="179"/>
      <c r="AH367" s="179"/>
      <c r="AI367" s="179"/>
      <c r="AJ367" s="179"/>
      <c r="AK367" s="179"/>
      <c r="AL367" s="179"/>
      <c r="AM367" s="179"/>
      <c r="AN367" s="179"/>
      <c r="AO367" s="179"/>
      <c r="AP367" s="179"/>
      <c r="AQ367" s="178"/>
      <c r="AR367" s="178"/>
      <c r="AS367" s="178"/>
      <c r="AT367" s="178"/>
      <c r="AU367" s="178"/>
      <c r="AV367" s="178"/>
      <c r="AW367" s="178"/>
      <c r="AX367" s="178"/>
      <c r="AY367" s="178"/>
      <c r="AZ367" s="178"/>
      <c r="BA367" s="178"/>
      <c r="BB367" s="178"/>
    </row>
    <row r="368" spans="7:54" s="176" customFormat="1" x14ac:dyDescent="0.25">
      <c r="G368" s="177"/>
      <c r="H368" s="177"/>
      <c r="I368" s="177"/>
      <c r="J368" s="177"/>
      <c r="K368" s="177"/>
      <c r="L368" s="177"/>
      <c r="M368" s="177"/>
      <c r="T368" s="178"/>
      <c r="W368" s="179"/>
      <c r="X368" s="179"/>
      <c r="Y368" s="179"/>
      <c r="Z368" s="179"/>
      <c r="AA368" s="179"/>
      <c r="AB368" s="179"/>
      <c r="AC368" s="179"/>
      <c r="AD368" s="179"/>
      <c r="AE368" s="179"/>
      <c r="AF368" s="179"/>
      <c r="AG368" s="179"/>
      <c r="AH368" s="179"/>
      <c r="AI368" s="179"/>
      <c r="AJ368" s="179"/>
      <c r="AK368" s="179"/>
      <c r="AL368" s="179"/>
      <c r="AM368" s="179"/>
      <c r="AN368" s="179"/>
      <c r="AO368" s="179"/>
      <c r="AP368" s="179"/>
      <c r="AQ368" s="178"/>
      <c r="AR368" s="178"/>
      <c r="AS368" s="178"/>
      <c r="AT368" s="178"/>
      <c r="AU368" s="178"/>
      <c r="AV368" s="178"/>
      <c r="AW368" s="178"/>
      <c r="AX368" s="178"/>
      <c r="AY368" s="178"/>
      <c r="AZ368" s="178"/>
      <c r="BA368" s="178"/>
      <c r="BB368" s="178"/>
    </row>
    <row r="369" spans="7:54" s="176" customFormat="1" x14ac:dyDescent="0.25">
      <c r="G369" s="177"/>
      <c r="H369" s="177"/>
      <c r="I369" s="177"/>
      <c r="J369" s="177"/>
      <c r="K369" s="177"/>
      <c r="L369" s="177"/>
      <c r="M369" s="177"/>
      <c r="T369" s="178"/>
      <c r="W369" s="179"/>
      <c r="X369" s="179"/>
      <c r="Y369" s="179"/>
      <c r="Z369" s="179"/>
      <c r="AA369" s="179"/>
      <c r="AB369" s="179"/>
      <c r="AC369" s="179"/>
      <c r="AD369" s="179"/>
      <c r="AE369" s="179"/>
      <c r="AF369" s="179"/>
      <c r="AG369" s="179"/>
      <c r="AH369" s="179"/>
      <c r="AI369" s="179"/>
      <c r="AJ369" s="179"/>
      <c r="AK369" s="179"/>
      <c r="AL369" s="179"/>
      <c r="AM369" s="179"/>
      <c r="AN369" s="179"/>
      <c r="AO369" s="179"/>
      <c r="AP369" s="179"/>
      <c r="AQ369" s="178"/>
      <c r="AR369" s="178"/>
      <c r="AS369" s="178"/>
      <c r="AT369" s="178"/>
      <c r="AU369" s="178"/>
      <c r="AV369" s="178"/>
      <c r="AW369" s="178"/>
      <c r="AX369" s="178"/>
      <c r="AY369" s="178"/>
      <c r="AZ369" s="178"/>
      <c r="BA369" s="178"/>
      <c r="BB369" s="178"/>
    </row>
    <row r="370" spans="7:54" s="176" customFormat="1" x14ac:dyDescent="0.25">
      <c r="G370" s="177"/>
      <c r="H370" s="177"/>
      <c r="I370" s="177"/>
      <c r="J370" s="177"/>
      <c r="K370" s="177"/>
      <c r="L370" s="177"/>
      <c r="M370" s="177"/>
      <c r="T370" s="178"/>
      <c r="W370" s="179"/>
      <c r="X370" s="179"/>
      <c r="Y370" s="179"/>
      <c r="Z370" s="179"/>
      <c r="AA370" s="179"/>
      <c r="AB370" s="179"/>
      <c r="AC370" s="179"/>
      <c r="AD370" s="179"/>
      <c r="AE370" s="179"/>
      <c r="AF370" s="179"/>
      <c r="AG370" s="179"/>
      <c r="AH370" s="179"/>
      <c r="AI370" s="179"/>
      <c r="AJ370" s="179"/>
      <c r="AK370" s="179"/>
      <c r="AL370" s="179"/>
      <c r="AM370" s="179"/>
      <c r="AN370" s="179"/>
      <c r="AO370" s="179"/>
      <c r="AP370" s="179"/>
      <c r="AQ370" s="178"/>
      <c r="AR370" s="178"/>
      <c r="AS370" s="178"/>
      <c r="AT370" s="178"/>
      <c r="AU370" s="178"/>
      <c r="AV370" s="178"/>
      <c r="AW370" s="178"/>
      <c r="AX370" s="178"/>
      <c r="AY370" s="178"/>
      <c r="AZ370" s="178"/>
      <c r="BA370" s="178"/>
      <c r="BB370" s="178"/>
    </row>
    <row r="371" spans="7:54" s="176" customFormat="1" x14ac:dyDescent="0.25">
      <c r="G371" s="177"/>
      <c r="H371" s="177"/>
      <c r="I371" s="177"/>
      <c r="J371" s="177"/>
      <c r="K371" s="177"/>
      <c r="L371" s="177"/>
      <c r="M371" s="177"/>
      <c r="T371" s="178"/>
      <c r="W371" s="179"/>
      <c r="X371" s="179"/>
      <c r="Y371" s="179"/>
      <c r="Z371" s="179"/>
      <c r="AA371" s="179"/>
      <c r="AB371" s="179"/>
      <c r="AC371" s="179"/>
      <c r="AD371" s="179"/>
      <c r="AE371" s="179"/>
      <c r="AF371" s="179"/>
      <c r="AG371" s="179"/>
      <c r="AH371" s="179"/>
      <c r="AI371" s="179"/>
      <c r="AJ371" s="179"/>
      <c r="AK371" s="179"/>
      <c r="AL371" s="179"/>
      <c r="AM371" s="179"/>
      <c r="AN371" s="179"/>
      <c r="AO371" s="179"/>
      <c r="AP371" s="179"/>
      <c r="AQ371" s="178"/>
      <c r="AR371" s="178"/>
      <c r="AS371" s="178"/>
      <c r="AT371" s="178"/>
      <c r="AU371" s="178"/>
      <c r="AV371" s="178"/>
      <c r="AW371" s="178"/>
      <c r="AX371" s="178"/>
      <c r="AY371" s="178"/>
      <c r="AZ371" s="178"/>
      <c r="BA371" s="178"/>
      <c r="BB371" s="178"/>
    </row>
    <row r="372" spans="7:54" s="176" customFormat="1" x14ac:dyDescent="0.25">
      <c r="G372" s="177"/>
      <c r="H372" s="177"/>
      <c r="I372" s="177"/>
      <c r="J372" s="177"/>
      <c r="K372" s="177"/>
      <c r="L372" s="177"/>
      <c r="M372" s="177"/>
      <c r="T372" s="178"/>
      <c r="W372" s="179"/>
      <c r="X372" s="179"/>
      <c r="Y372" s="179"/>
      <c r="Z372" s="179"/>
      <c r="AA372" s="179"/>
      <c r="AB372" s="179"/>
      <c r="AC372" s="179"/>
      <c r="AD372" s="179"/>
      <c r="AE372" s="179"/>
      <c r="AF372" s="179"/>
      <c r="AG372" s="179"/>
      <c r="AH372" s="179"/>
      <c r="AI372" s="179"/>
      <c r="AJ372" s="179"/>
      <c r="AK372" s="179"/>
      <c r="AL372" s="179"/>
      <c r="AM372" s="179"/>
      <c r="AN372" s="179"/>
      <c r="AO372" s="179"/>
      <c r="AP372" s="179"/>
      <c r="AQ372" s="178"/>
      <c r="AR372" s="178"/>
      <c r="AS372" s="178"/>
      <c r="AT372" s="178"/>
      <c r="AU372" s="178"/>
      <c r="AV372" s="178"/>
      <c r="AW372" s="178"/>
      <c r="AX372" s="178"/>
      <c r="AY372" s="178"/>
      <c r="AZ372" s="178"/>
      <c r="BA372" s="178"/>
      <c r="BB372" s="178"/>
    </row>
    <row r="373" spans="7:54" s="176" customFormat="1" x14ac:dyDescent="0.25">
      <c r="G373" s="177"/>
      <c r="H373" s="177"/>
      <c r="I373" s="177"/>
      <c r="J373" s="177"/>
      <c r="K373" s="177"/>
      <c r="L373" s="177"/>
      <c r="M373" s="177"/>
      <c r="T373" s="178"/>
      <c r="W373" s="179"/>
      <c r="X373" s="179"/>
      <c r="Y373" s="179"/>
      <c r="Z373" s="179"/>
      <c r="AA373" s="179"/>
      <c r="AB373" s="179"/>
      <c r="AC373" s="179"/>
      <c r="AD373" s="179"/>
      <c r="AE373" s="179"/>
      <c r="AF373" s="179"/>
      <c r="AG373" s="179"/>
      <c r="AH373" s="179"/>
      <c r="AI373" s="179"/>
      <c r="AJ373" s="179"/>
      <c r="AK373" s="179"/>
      <c r="AL373" s="179"/>
      <c r="AM373" s="179"/>
      <c r="AN373" s="179"/>
      <c r="AO373" s="179"/>
      <c r="AP373" s="179"/>
      <c r="AQ373" s="178"/>
      <c r="AR373" s="178"/>
      <c r="AS373" s="178"/>
      <c r="AT373" s="178"/>
      <c r="AU373" s="178"/>
      <c r="AV373" s="178"/>
      <c r="AW373" s="178"/>
      <c r="AX373" s="178"/>
      <c r="AY373" s="178"/>
      <c r="AZ373" s="178"/>
      <c r="BA373" s="178"/>
      <c r="BB373" s="178"/>
    </row>
    <row r="374" spans="7:54" s="176" customFormat="1" x14ac:dyDescent="0.25">
      <c r="G374" s="177"/>
      <c r="H374" s="177"/>
      <c r="I374" s="177"/>
      <c r="J374" s="177"/>
      <c r="K374" s="177"/>
      <c r="L374" s="177"/>
      <c r="M374" s="177"/>
      <c r="T374" s="178"/>
      <c r="W374" s="179"/>
      <c r="X374" s="179"/>
      <c r="Y374" s="179"/>
      <c r="Z374" s="179"/>
      <c r="AA374" s="179"/>
      <c r="AB374" s="179"/>
      <c r="AC374" s="179"/>
      <c r="AD374" s="179"/>
      <c r="AE374" s="179"/>
      <c r="AF374" s="179"/>
      <c r="AG374" s="179"/>
      <c r="AH374" s="179"/>
      <c r="AI374" s="179"/>
      <c r="AJ374" s="179"/>
      <c r="AK374" s="179"/>
      <c r="AL374" s="179"/>
      <c r="AM374" s="179"/>
      <c r="AN374" s="179"/>
      <c r="AO374" s="179"/>
      <c r="AP374" s="179"/>
      <c r="AQ374" s="178"/>
      <c r="AR374" s="178"/>
      <c r="AS374" s="178"/>
      <c r="AT374" s="178"/>
      <c r="AU374" s="178"/>
      <c r="AV374" s="178"/>
      <c r="AW374" s="178"/>
      <c r="AX374" s="178"/>
      <c r="AY374" s="178"/>
      <c r="AZ374" s="178"/>
      <c r="BA374" s="178"/>
      <c r="BB374" s="178"/>
    </row>
    <row r="375" spans="7:54" s="176" customFormat="1" x14ac:dyDescent="0.25">
      <c r="G375" s="177"/>
      <c r="H375" s="177"/>
      <c r="I375" s="177"/>
      <c r="J375" s="177"/>
      <c r="K375" s="177"/>
      <c r="L375" s="177"/>
      <c r="M375" s="177"/>
      <c r="T375" s="178"/>
      <c r="W375" s="179"/>
      <c r="X375" s="179"/>
      <c r="Y375" s="179"/>
      <c r="Z375" s="179"/>
      <c r="AA375" s="179"/>
      <c r="AB375" s="179"/>
      <c r="AC375" s="179"/>
      <c r="AD375" s="179"/>
      <c r="AE375" s="179"/>
      <c r="AF375" s="179"/>
      <c r="AG375" s="179"/>
      <c r="AH375" s="179"/>
      <c r="AI375" s="179"/>
      <c r="AJ375" s="179"/>
      <c r="AK375" s="179"/>
      <c r="AL375" s="179"/>
      <c r="AM375" s="179"/>
      <c r="AN375" s="179"/>
      <c r="AO375" s="179"/>
      <c r="AP375" s="179"/>
      <c r="AQ375" s="178"/>
      <c r="AR375" s="178"/>
      <c r="AS375" s="178"/>
      <c r="AT375" s="178"/>
      <c r="AU375" s="178"/>
      <c r="AV375" s="178"/>
      <c r="AW375" s="178"/>
      <c r="AX375" s="178"/>
      <c r="AY375" s="178"/>
      <c r="AZ375" s="178"/>
      <c r="BA375" s="178"/>
      <c r="BB375" s="178"/>
    </row>
    <row r="376" spans="7:54" s="176" customFormat="1" x14ac:dyDescent="0.25">
      <c r="G376" s="177"/>
      <c r="H376" s="177"/>
      <c r="I376" s="177"/>
      <c r="J376" s="177"/>
      <c r="K376" s="177"/>
      <c r="L376" s="177"/>
      <c r="M376" s="177"/>
      <c r="T376" s="178"/>
      <c r="W376" s="179"/>
      <c r="X376" s="179"/>
      <c r="Y376" s="179"/>
      <c r="Z376" s="179"/>
      <c r="AA376" s="179"/>
      <c r="AB376" s="179"/>
      <c r="AC376" s="179"/>
      <c r="AD376" s="179"/>
      <c r="AE376" s="179"/>
      <c r="AF376" s="179"/>
      <c r="AG376" s="179"/>
      <c r="AH376" s="179"/>
      <c r="AI376" s="179"/>
      <c r="AJ376" s="179"/>
      <c r="AK376" s="179"/>
      <c r="AL376" s="179"/>
      <c r="AM376" s="179"/>
      <c r="AN376" s="179"/>
      <c r="AO376" s="179"/>
      <c r="AP376" s="179"/>
      <c r="AQ376" s="178"/>
      <c r="AR376" s="178"/>
      <c r="AS376" s="178"/>
      <c r="AT376" s="178"/>
      <c r="AU376" s="178"/>
      <c r="AV376" s="178"/>
      <c r="AW376" s="178"/>
      <c r="AX376" s="178"/>
      <c r="AY376" s="178"/>
      <c r="AZ376" s="178"/>
      <c r="BA376" s="178"/>
      <c r="BB376" s="178"/>
    </row>
    <row r="377" spans="7:54" s="176" customFormat="1" x14ac:dyDescent="0.25">
      <c r="G377" s="177"/>
      <c r="H377" s="177"/>
      <c r="I377" s="177"/>
      <c r="J377" s="177"/>
      <c r="K377" s="177"/>
      <c r="L377" s="177"/>
      <c r="M377" s="177"/>
      <c r="T377" s="178"/>
      <c r="W377" s="179"/>
      <c r="X377" s="179"/>
      <c r="Y377" s="179"/>
      <c r="Z377" s="179"/>
      <c r="AA377" s="179"/>
      <c r="AB377" s="179"/>
      <c r="AC377" s="179"/>
      <c r="AD377" s="179"/>
      <c r="AE377" s="179"/>
      <c r="AF377" s="179"/>
      <c r="AG377" s="179"/>
      <c r="AH377" s="179"/>
      <c r="AI377" s="179"/>
      <c r="AJ377" s="179"/>
      <c r="AK377" s="179"/>
      <c r="AL377" s="179"/>
      <c r="AM377" s="179"/>
      <c r="AN377" s="179"/>
      <c r="AO377" s="179"/>
      <c r="AP377" s="179"/>
      <c r="AQ377" s="178"/>
      <c r="AR377" s="178"/>
      <c r="AS377" s="178"/>
      <c r="AT377" s="178"/>
      <c r="AU377" s="178"/>
      <c r="AV377" s="178"/>
      <c r="AW377" s="178"/>
      <c r="AX377" s="178"/>
      <c r="AY377" s="178"/>
      <c r="AZ377" s="178"/>
      <c r="BA377" s="178"/>
      <c r="BB377" s="178"/>
    </row>
    <row r="378" spans="7:54" s="176" customFormat="1" x14ac:dyDescent="0.25">
      <c r="G378" s="177"/>
      <c r="H378" s="177"/>
      <c r="I378" s="177"/>
      <c r="J378" s="177"/>
      <c r="K378" s="177"/>
      <c r="L378" s="177"/>
      <c r="M378" s="177"/>
      <c r="T378" s="178"/>
      <c r="W378" s="179"/>
      <c r="X378" s="179"/>
      <c r="Y378" s="179"/>
      <c r="Z378" s="179"/>
      <c r="AA378" s="179"/>
      <c r="AB378" s="179"/>
      <c r="AC378" s="179"/>
      <c r="AD378" s="179"/>
      <c r="AE378" s="179"/>
      <c r="AF378" s="179"/>
      <c r="AG378" s="179"/>
      <c r="AH378" s="179"/>
      <c r="AI378" s="179"/>
      <c r="AJ378" s="179"/>
      <c r="AK378" s="179"/>
      <c r="AL378" s="179"/>
      <c r="AM378" s="179"/>
      <c r="AN378" s="179"/>
      <c r="AO378" s="179"/>
      <c r="AP378" s="179"/>
      <c r="AQ378" s="178"/>
      <c r="AR378" s="178"/>
      <c r="AS378" s="178"/>
      <c r="AT378" s="178"/>
      <c r="AU378" s="178"/>
      <c r="AV378" s="178"/>
      <c r="AW378" s="178"/>
      <c r="AX378" s="178"/>
      <c r="AY378" s="178"/>
      <c r="AZ378" s="178"/>
      <c r="BA378" s="178"/>
      <c r="BB378" s="178"/>
    </row>
    <row r="379" spans="7:54" s="176" customFormat="1" x14ac:dyDescent="0.25">
      <c r="G379" s="177"/>
      <c r="H379" s="177"/>
      <c r="I379" s="177"/>
      <c r="J379" s="177"/>
      <c r="K379" s="177"/>
      <c r="L379" s="177"/>
      <c r="M379" s="177"/>
      <c r="T379" s="178"/>
      <c r="W379" s="179"/>
      <c r="X379" s="179"/>
      <c r="Y379" s="179"/>
      <c r="Z379" s="179"/>
      <c r="AA379" s="179"/>
      <c r="AB379" s="179"/>
      <c r="AC379" s="179"/>
      <c r="AD379" s="179"/>
      <c r="AE379" s="179"/>
      <c r="AF379" s="179"/>
      <c r="AG379" s="179"/>
      <c r="AH379" s="179"/>
      <c r="AI379" s="179"/>
      <c r="AJ379" s="179"/>
      <c r="AK379" s="179"/>
      <c r="AL379" s="179"/>
      <c r="AM379" s="179"/>
      <c r="AN379" s="179"/>
      <c r="AO379" s="179"/>
      <c r="AP379" s="179"/>
      <c r="AQ379" s="178"/>
      <c r="AR379" s="178"/>
      <c r="AS379" s="178"/>
      <c r="AT379" s="178"/>
      <c r="AU379" s="178"/>
      <c r="AV379" s="178"/>
      <c r="AW379" s="178"/>
      <c r="AX379" s="178"/>
      <c r="AY379" s="178"/>
      <c r="AZ379" s="178"/>
      <c r="BA379" s="178"/>
      <c r="BB379" s="178"/>
    </row>
    <row r="380" spans="7:54" s="176" customFormat="1" x14ac:dyDescent="0.25">
      <c r="G380" s="177"/>
      <c r="H380" s="177"/>
      <c r="I380" s="177"/>
      <c r="J380" s="177"/>
      <c r="K380" s="177"/>
      <c r="L380" s="177"/>
      <c r="M380" s="177"/>
      <c r="T380" s="178"/>
      <c r="W380" s="179"/>
      <c r="X380" s="179"/>
      <c r="Y380" s="179"/>
      <c r="Z380" s="179"/>
      <c r="AA380" s="179"/>
      <c r="AB380" s="179"/>
      <c r="AC380" s="179"/>
      <c r="AD380" s="179"/>
      <c r="AE380" s="179"/>
      <c r="AF380" s="179"/>
      <c r="AG380" s="179"/>
      <c r="AH380" s="179"/>
      <c r="AI380" s="179"/>
      <c r="AJ380" s="179"/>
      <c r="AK380" s="179"/>
      <c r="AL380" s="179"/>
      <c r="AM380" s="179"/>
      <c r="AN380" s="179"/>
      <c r="AO380" s="179"/>
      <c r="AP380" s="179"/>
      <c r="AQ380" s="178"/>
      <c r="AR380" s="178"/>
      <c r="AS380" s="178"/>
      <c r="AT380" s="178"/>
      <c r="AU380" s="178"/>
      <c r="AV380" s="178"/>
      <c r="AW380" s="178"/>
      <c r="AX380" s="178"/>
      <c r="AY380" s="178"/>
      <c r="AZ380" s="178"/>
      <c r="BA380" s="178"/>
      <c r="BB380" s="178"/>
    </row>
    <row r="381" spans="7:54" s="176" customFormat="1" x14ac:dyDescent="0.25">
      <c r="G381" s="177"/>
      <c r="H381" s="177"/>
      <c r="I381" s="177"/>
      <c r="J381" s="177"/>
      <c r="K381" s="177"/>
      <c r="L381" s="177"/>
      <c r="M381" s="177"/>
      <c r="T381" s="178"/>
      <c r="W381" s="179"/>
      <c r="X381" s="179"/>
      <c r="Y381" s="179"/>
      <c r="Z381" s="179"/>
      <c r="AA381" s="179"/>
      <c r="AB381" s="179"/>
      <c r="AC381" s="179"/>
      <c r="AD381" s="179"/>
      <c r="AE381" s="179"/>
      <c r="AF381" s="179"/>
      <c r="AG381" s="179"/>
      <c r="AH381" s="179"/>
      <c r="AI381" s="179"/>
      <c r="AJ381" s="179"/>
      <c r="AK381" s="179"/>
      <c r="AL381" s="179"/>
      <c r="AM381" s="179"/>
      <c r="AN381" s="179"/>
      <c r="AO381" s="179"/>
      <c r="AP381" s="179"/>
      <c r="AQ381" s="178"/>
      <c r="AR381" s="178"/>
      <c r="AS381" s="178"/>
      <c r="AT381" s="178"/>
      <c r="AU381" s="178"/>
      <c r="AV381" s="178"/>
      <c r="AW381" s="178"/>
      <c r="AX381" s="178"/>
      <c r="AY381" s="178"/>
      <c r="AZ381" s="178"/>
      <c r="BA381" s="178"/>
      <c r="BB381" s="178"/>
    </row>
    <row r="382" spans="7:54" s="176" customFormat="1" x14ac:dyDescent="0.25">
      <c r="G382" s="177"/>
      <c r="H382" s="177"/>
      <c r="I382" s="177"/>
      <c r="J382" s="177"/>
      <c r="K382" s="177"/>
      <c r="L382" s="177"/>
      <c r="M382" s="177"/>
      <c r="T382" s="178"/>
      <c r="W382" s="179"/>
      <c r="X382" s="179"/>
      <c r="Y382" s="179"/>
      <c r="Z382" s="179"/>
      <c r="AA382" s="179"/>
      <c r="AB382" s="179"/>
      <c r="AC382" s="179"/>
      <c r="AD382" s="179"/>
      <c r="AE382" s="179"/>
      <c r="AF382" s="179"/>
      <c r="AG382" s="179"/>
      <c r="AH382" s="179"/>
      <c r="AI382" s="179"/>
      <c r="AJ382" s="179"/>
      <c r="AK382" s="179"/>
      <c r="AL382" s="179"/>
      <c r="AM382" s="179"/>
      <c r="AN382" s="179"/>
      <c r="AO382" s="179"/>
      <c r="AP382" s="179"/>
      <c r="AQ382" s="178"/>
      <c r="AR382" s="178"/>
      <c r="AS382" s="178"/>
      <c r="AT382" s="178"/>
      <c r="AU382" s="178"/>
      <c r="AV382" s="178"/>
      <c r="AW382" s="178"/>
      <c r="AX382" s="178"/>
      <c r="AY382" s="178"/>
      <c r="AZ382" s="178"/>
      <c r="BA382" s="178"/>
      <c r="BB382" s="178"/>
    </row>
    <row r="383" spans="7:54" s="176" customFormat="1" x14ac:dyDescent="0.25">
      <c r="G383" s="177"/>
      <c r="H383" s="177"/>
      <c r="I383" s="177"/>
      <c r="J383" s="177"/>
      <c r="K383" s="177"/>
      <c r="L383" s="177"/>
      <c r="M383" s="177"/>
      <c r="T383" s="178"/>
      <c r="W383" s="179"/>
      <c r="X383" s="179"/>
      <c r="Y383" s="179"/>
      <c r="Z383" s="179"/>
      <c r="AA383" s="179"/>
      <c r="AB383" s="179"/>
      <c r="AC383" s="179"/>
      <c r="AD383" s="179"/>
      <c r="AE383" s="179"/>
      <c r="AF383" s="179"/>
      <c r="AG383" s="179"/>
      <c r="AH383" s="179"/>
      <c r="AI383" s="179"/>
      <c r="AJ383" s="179"/>
      <c r="AK383" s="179"/>
      <c r="AL383" s="179"/>
      <c r="AM383" s="179"/>
      <c r="AN383" s="179"/>
      <c r="AO383" s="179"/>
      <c r="AP383" s="179"/>
      <c r="AQ383" s="178"/>
      <c r="AR383" s="178"/>
      <c r="AS383" s="178"/>
      <c r="AT383" s="178"/>
      <c r="AU383" s="178"/>
      <c r="AV383" s="178"/>
      <c r="AW383" s="178"/>
      <c r="AX383" s="178"/>
      <c r="AY383" s="178"/>
      <c r="AZ383" s="178"/>
      <c r="BA383" s="178"/>
      <c r="BB383" s="178"/>
    </row>
    <row r="384" spans="7:54" s="176" customFormat="1" x14ac:dyDescent="0.25">
      <c r="G384" s="177"/>
      <c r="H384" s="177"/>
      <c r="I384" s="177"/>
      <c r="J384" s="177"/>
      <c r="K384" s="177"/>
      <c r="L384" s="177"/>
      <c r="M384" s="177"/>
      <c r="T384" s="178"/>
      <c r="W384" s="179"/>
      <c r="X384" s="179"/>
      <c r="Y384" s="179"/>
      <c r="Z384" s="179"/>
      <c r="AA384" s="179"/>
      <c r="AB384" s="179"/>
      <c r="AC384" s="179"/>
      <c r="AD384" s="179"/>
      <c r="AE384" s="179"/>
      <c r="AF384" s="179"/>
      <c r="AG384" s="179"/>
      <c r="AH384" s="179"/>
      <c r="AI384" s="179"/>
      <c r="AJ384" s="179"/>
      <c r="AK384" s="179"/>
      <c r="AL384" s="179"/>
      <c r="AM384" s="179"/>
      <c r="AN384" s="179"/>
      <c r="AO384" s="179"/>
      <c r="AP384" s="179"/>
      <c r="AQ384" s="178"/>
      <c r="AR384" s="178"/>
      <c r="AS384" s="178"/>
      <c r="AT384" s="178"/>
      <c r="AU384" s="178"/>
      <c r="AV384" s="178"/>
      <c r="AW384" s="178"/>
      <c r="AX384" s="178"/>
      <c r="AY384" s="178"/>
      <c r="AZ384" s="178"/>
      <c r="BA384" s="178"/>
      <c r="BB384" s="178"/>
    </row>
    <row r="385" spans="7:54" s="176" customFormat="1" x14ac:dyDescent="0.25">
      <c r="G385" s="177"/>
      <c r="H385" s="177"/>
      <c r="I385" s="177"/>
      <c r="J385" s="177"/>
      <c r="K385" s="177"/>
      <c r="L385" s="177"/>
      <c r="M385" s="177"/>
      <c r="T385" s="178"/>
      <c r="W385" s="179"/>
      <c r="X385" s="179"/>
      <c r="Y385" s="179"/>
      <c r="Z385" s="179"/>
      <c r="AA385" s="179"/>
      <c r="AB385" s="179"/>
      <c r="AC385" s="179"/>
      <c r="AD385" s="179"/>
      <c r="AE385" s="179"/>
      <c r="AF385" s="179"/>
      <c r="AG385" s="179"/>
      <c r="AH385" s="179"/>
      <c r="AI385" s="179"/>
      <c r="AJ385" s="179"/>
      <c r="AK385" s="179"/>
      <c r="AL385" s="179"/>
      <c r="AM385" s="179"/>
      <c r="AN385" s="179"/>
      <c r="AO385" s="179"/>
      <c r="AP385" s="179"/>
      <c r="AQ385" s="178"/>
      <c r="AR385" s="178"/>
      <c r="AS385" s="178"/>
      <c r="AT385" s="178"/>
      <c r="AU385" s="178"/>
      <c r="AV385" s="178"/>
      <c r="AW385" s="178"/>
      <c r="AX385" s="178"/>
      <c r="AY385" s="178"/>
      <c r="AZ385" s="178"/>
      <c r="BA385" s="178"/>
      <c r="BB385" s="178"/>
    </row>
    <row r="386" spans="7:54" s="176" customFormat="1" x14ac:dyDescent="0.25">
      <c r="G386" s="177"/>
      <c r="H386" s="177"/>
      <c r="I386" s="177"/>
      <c r="J386" s="177"/>
      <c r="K386" s="177"/>
      <c r="L386" s="177"/>
      <c r="M386" s="177"/>
      <c r="T386" s="178"/>
      <c r="W386" s="179"/>
      <c r="X386" s="179"/>
      <c r="Y386" s="179"/>
      <c r="Z386" s="179"/>
      <c r="AA386" s="179"/>
      <c r="AB386" s="179"/>
      <c r="AC386" s="179"/>
      <c r="AD386" s="179"/>
      <c r="AE386" s="179"/>
      <c r="AF386" s="179"/>
      <c r="AG386" s="179"/>
      <c r="AH386" s="179"/>
      <c r="AI386" s="179"/>
      <c r="AJ386" s="179"/>
      <c r="AK386" s="179"/>
      <c r="AL386" s="179"/>
      <c r="AM386" s="179"/>
      <c r="AN386" s="179"/>
      <c r="AO386" s="179"/>
      <c r="AP386" s="179"/>
      <c r="AQ386" s="178"/>
      <c r="AR386" s="178"/>
      <c r="AS386" s="178"/>
      <c r="AT386" s="178"/>
      <c r="AU386" s="178"/>
      <c r="AV386" s="178"/>
      <c r="AW386" s="178"/>
      <c r="AX386" s="178"/>
      <c r="AY386" s="178"/>
      <c r="AZ386" s="178"/>
      <c r="BA386" s="178"/>
      <c r="BB386" s="178"/>
    </row>
    <row r="387" spans="7:54" s="176" customFormat="1" x14ac:dyDescent="0.25">
      <c r="G387" s="177"/>
      <c r="H387" s="177"/>
      <c r="I387" s="177"/>
      <c r="J387" s="177"/>
      <c r="K387" s="177"/>
      <c r="L387" s="177"/>
      <c r="M387" s="177"/>
      <c r="T387" s="178"/>
      <c r="W387" s="179"/>
      <c r="X387" s="179"/>
      <c r="Y387" s="179"/>
      <c r="Z387" s="179"/>
      <c r="AA387" s="179"/>
      <c r="AB387" s="179"/>
      <c r="AC387" s="179"/>
      <c r="AD387" s="179"/>
      <c r="AE387" s="179"/>
      <c r="AF387" s="179"/>
      <c r="AG387" s="179"/>
      <c r="AH387" s="179"/>
      <c r="AI387" s="179"/>
      <c r="AJ387" s="179"/>
      <c r="AK387" s="179"/>
      <c r="AL387" s="179"/>
      <c r="AM387" s="179"/>
      <c r="AN387" s="179"/>
      <c r="AO387" s="179"/>
      <c r="AP387" s="179"/>
      <c r="AQ387" s="178"/>
      <c r="AR387" s="178"/>
      <c r="AS387" s="178"/>
      <c r="AT387" s="178"/>
      <c r="AU387" s="178"/>
      <c r="AV387" s="178"/>
      <c r="AW387" s="178"/>
      <c r="AX387" s="178"/>
      <c r="AY387" s="178"/>
      <c r="AZ387" s="178"/>
      <c r="BA387" s="178"/>
      <c r="BB387" s="178"/>
    </row>
    <row r="388" spans="7:54" s="176" customFormat="1" x14ac:dyDescent="0.25">
      <c r="G388" s="177"/>
      <c r="H388" s="177"/>
      <c r="I388" s="177"/>
      <c r="J388" s="177"/>
      <c r="K388" s="177"/>
      <c r="L388" s="177"/>
      <c r="M388" s="177"/>
      <c r="T388" s="178"/>
      <c r="W388" s="179"/>
      <c r="X388" s="179"/>
      <c r="Y388" s="179"/>
      <c r="Z388" s="179"/>
      <c r="AA388" s="179"/>
      <c r="AB388" s="179"/>
      <c r="AC388" s="179"/>
      <c r="AD388" s="179"/>
      <c r="AE388" s="179"/>
      <c r="AF388" s="179"/>
      <c r="AG388" s="179"/>
      <c r="AH388" s="179"/>
      <c r="AI388" s="179"/>
      <c r="AJ388" s="179"/>
      <c r="AK388" s="179"/>
      <c r="AL388" s="179"/>
      <c r="AM388" s="179"/>
      <c r="AN388" s="179"/>
      <c r="AO388" s="179"/>
      <c r="AP388" s="179"/>
      <c r="AQ388" s="178"/>
      <c r="AR388" s="178"/>
      <c r="AS388" s="178"/>
      <c r="AT388" s="178"/>
      <c r="AU388" s="178"/>
      <c r="AV388" s="178"/>
      <c r="AW388" s="178"/>
      <c r="AX388" s="178"/>
      <c r="AY388" s="178"/>
      <c r="AZ388" s="178"/>
      <c r="BA388" s="178"/>
      <c r="BB388" s="178"/>
    </row>
    <row r="389" spans="7:54" s="176" customFormat="1" x14ac:dyDescent="0.25">
      <c r="G389" s="177"/>
      <c r="H389" s="177"/>
      <c r="I389" s="177"/>
      <c r="J389" s="177"/>
      <c r="K389" s="177"/>
      <c r="L389" s="177"/>
      <c r="M389" s="177"/>
      <c r="T389" s="178"/>
      <c r="W389" s="179"/>
      <c r="X389" s="179"/>
      <c r="Y389" s="179"/>
      <c r="Z389" s="179"/>
      <c r="AA389" s="179"/>
      <c r="AB389" s="179"/>
      <c r="AC389" s="179"/>
      <c r="AD389" s="179"/>
      <c r="AE389" s="179"/>
      <c r="AF389" s="179"/>
      <c r="AG389" s="179"/>
      <c r="AH389" s="179"/>
      <c r="AI389" s="179"/>
      <c r="AJ389" s="179"/>
      <c r="AK389" s="179"/>
      <c r="AL389" s="179"/>
      <c r="AM389" s="179"/>
      <c r="AN389" s="179"/>
      <c r="AO389" s="179"/>
      <c r="AP389" s="179"/>
      <c r="AQ389" s="178"/>
      <c r="AR389" s="178"/>
      <c r="AS389" s="178"/>
      <c r="AT389" s="178"/>
      <c r="AU389" s="178"/>
      <c r="AV389" s="178"/>
      <c r="AW389" s="178"/>
      <c r="AX389" s="178"/>
      <c r="AY389" s="178"/>
      <c r="AZ389" s="178"/>
      <c r="BA389" s="178"/>
      <c r="BB389" s="178"/>
    </row>
    <row r="390" spans="7:54" s="176" customFormat="1" x14ac:dyDescent="0.25">
      <c r="G390" s="177"/>
      <c r="H390" s="177"/>
      <c r="I390" s="177"/>
      <c r="J390" s="177"/>
      <c r="K390" s="177"/>
      <c r="L390" s="177"/>
      <c r="M390" s="177"/>
      <c r="T390" s="178"/>
      <c r="W390" s="179"/>
      <c r="X390" s="179"/>
      <c r="Y390" s="179"/>
      <c r="Z390" s="179"/>
      <c r="AA390" s="179"/>
      <c r="AB390" s="179"/>
      <c r="AC390" s="179"/>
      <c r="AD390" s="179"/>
      <c r="AE390" s="179"/>
      <c r="AF390" s="179"/>
      <c r="AG390" s="179"/>
      <c r="AH390" s="179"/>
      <c r="AI390" s="179"/>
      <c r="AJ390" s="179"/>
      <c r="AK390" s="179"/>
      <c r="AL390" s="179"/>
      <c r="AM390" s="179"/>
      <c r="AN390" s="179"/>
      <c r="AO390" s="179"/>
      <c r="AP390" s="179"/>
      <c r="AQ390" s="178"/>
      <c r="AR390" s="178"/>
      <c r="AS390" s="178"/>
      <c r="AT390" s="178"/>
      <c r="AU390" s="178"/>
      <c r="AV390" s="178"/>
      <c r="AW390" s="178"/>
      <c r="AX390" s="178"/>
      <c r="AY390" s="178"/>
      <c r="AZ390" s="178"/>
      <c r="BA390" s="178"/>
      <c r="BB390" s="178"/>
    </row>
    <row r="391" spans="7:54" s="176" customFormat="1" x14ac:dyDescent="0.25">
      <c r="G391" s="177"/>
      <c r="H391" s="177"/>
      <c r="I391" s="177"/>
      <c r="J391" s="177"/>
      <c r="K391" s="177"/>
      <c r="L391" s="177"/>
      <c r="M391" s="177"/>
      <c r="T391" s="178"/>
      <c r="W391" s="179"/>
      <c r="X391" s="179"/>
      <c r="Y391" s="179"/>
      <c r="Z391" s="179"/>
      <c r="AA391" s="179"/>
      <c r="AB391" s="179"/>
      <c r="AC391" s="179"/>
      <c r="AD391" s="179"/>
      <c r="AE391" s="179"/>
      <c r="AF391" s="179"/>
      <c r="AG391" s="179"/>
      <c r="AH391" s="179"/>
      <c r="AI391" s="179"/>
      <c r="AJ391" s="179"/>
      <c r="AK391" s="179"/>
      <c r="AL391" s="179"/>
      <c r="AM391" s="179"/>
      <c r="AN391" s="179"/>
      <c r="AO391" s="179"/>
      <c r="AP391" s="179"/>
      <c r="AQ391" s="178"/>
      <c r="AR391" s="178"/>
      <c r="AS391" s="178"/>
      <c r="AT391" s="178"/>
      <c r="AU391" s="178"/>
      <c r="AV391" s="178"/>
      <c r="AW391" s="178"/>
      <c r="AX391" s="178"/>
      <c r="AY391" s="178"/>
      <c r="AZ391" s="178"/>
      <c r="BA391" s="178"/>
      <c r="BB391" s="178"/>
    </row>
    <row r="392" spans="7:54" s="176" customFormat="1" x14ac:dyDescent="0.25">
      <c r="G392" s="177"/>
      <c r="H392" s="177"/>
      <c r="I392" s="177"/>
      <c r="J392" s="177"/>
      <c r="K392" s="177"/>
      <c r="L392" s="177"/>
      <c r="M392" s="177"/>
      <c r="T392" s="178"/>
      <c r="W392" s="179"/>
      <c r="X392" s="179"/>
      <c r="Y392" s="179"/>
      <c r="Z392" s="179"/>
      <c r="AA392" s="179"/>
      <c r="AB392" s="179"/>
      <c r="AC392" s="179"/>
      <c r="AD392" s="179"/>
      <c r="AE392" s="179"/>
      <c r="AF392" s="179"/>
      <c r="AG392" s="179"/>
      <c r="AH392" s="179"/>
      <c r="AI392" s="179"/>
      <c r="AJ392" s="179"/>
      <c r="AK392" s="179"/>
      <c r="AL392" s="179"/>
      <c r="AM392" s="179"/>
      <c r="AN392" s="179"/>
      <c r="AO392" s="179"/>
      <c r="AP392" s="179"/>
      <c r="AQ392" s="178"/>
      <c r="AR392" s="178"/>
      <c r="AS392" s="178"/>
      <c r="AT392" s="178"/>
      <c r="AU392" s="178"/>
      <c r="AV392" s="178"/>
      <c r="AW392" s="178"/>
      <c r="AX392" s="178"/>
      <c r="AY392" s="178"/>
      <c r="AZ392" s="178"/>
      <c r="BA392" s="178"/>
      <c r="BB392" s="178"/>
    </row>
    <row r="393" spans="7:54" s="176" customFormat="1" x14ac:dyDescent="0.25">
      <c r="G393" s="177"/>
      <c r="H393" s="177"/>
      <c r="I393" s="177"/>
      <c r="J393" s="177"/>
      <c r="K393" s="177"/>
      <c r="L393" s="177"/>
      <c r="M393" s="177"/>
      <c r="T393" s="178"/>
      <c r="W393" s="179"/>
      <c r="X393" s="179"/>
      <c r="Y393" s="179"/>
      <c r="Z393" s="179"/>
      <c r="AA393" s="179"/>
      <c r="AB393" s="179"/>
      <c r="AC393" s="179"/>
      <c r="AD393" s="179"/>
      <c r="AE393" s="179"/>
      <c r="AF393" s="179"/>
      <c r="AG393" s="179"/>
      <c r="AH393" s="179"/>
      <c r="AI393" s="179"/>
      <c r="AJ393" s="179"/>
      <c r="AK393" s="179"/>
      <c r="AL393" s="179"/>
      <c r="AM393" s="179"/>
      <c r="AN393" s="179"/>
      <c r="AO393" s="179"/>
      <c r="AP393" s="179"/>
      <c r="AQ393" s="178"/>
      <c r="AR393" s="178"/>
      <c r="AS393" s="178"/>
      <c r="AT393" s="178"/>
      <c r="AU393" s="178"/>
      <c r="AV393" s="178"/>
      <c r="AW393" s="178"/>
      <c r="AX393" s="178"/>
      <c r="AY393" s="178"/>
      <c r="AZ393" s="178"/>
      <c r="BA393" s="178"/>
      <c r="BB393" s="178"/>
    </row>
    <row r="394" spans="7:54" s="176" customFormat="1" x14ac:dyDescent="0.25">
      <c r="G394" s="177"/>
      <c r="H394" s="177"/>
      <c r="I394" s="177"/>
      <c r="J394" s="177"/>
      <c r="K394" s="177"/>
      <c r="L394" s="177"/>
      <c r="M394" s="177"/>
      <c r="T394" s="178"/>
      <c r="W394" s="179"/>
      <c r="X394" s="179"/>
      <c r="Y394" s="179"/>
      <c r="Z394" s="179"/>
      <c r="AA394" s="179"/>
      <c r="AB394" s="179"/>
      <c r="AC394" s="179"/>
      <c r="AD394" s="179"/>
      <c r="AE394" s="179"/>
      <c r="AF394" s="179"/>
      <c r="AG394" s="179"/>
      <c r="AH394" s="179"/>
      <c r="AI394" s="179"/>
      <c r="AJ394" s="179"/>
      <c r="AK394" s="179"/>
      <c r="AL394" s="179"/>
      <c r="AM394" s="179"/>
      <c r="AN394" s="179"/>
      <c r="AO394" s="179"/>
      <c r="AP394" s="179"/>
      <c r="AQ394" s="178"/>
      <c r="AR394" s="178"/>
      <c r="AS394" s="178"/>
      <c r="AT394" s="178"/>
      <c r="AU394" s="178"/>
      <c r="AV394" s="178"/>
      <c r="AW394" s="178"/>
      <c r="AX394" s="178"/>
      <c r="AY394" s="178"/>
      <c r="AZ394" s="178"/>
      <c r="BA394" s="178"/>
      <c r="BB394" s="178"/>
    </row>
    <row r="395" spans="7:54" s="176" customFormat="1" x14ac:dyDescent="0.25">
      <c r="G395" s="177"/>
      <c r="H395" s="177"/>
      <c r="I395" s="177"/>
      <c r="J395" s="177"/>
      <c r="K395" s="177"/>
      <c r="L395" s="177"/>
      <c r="M395" s="177"/>
      <c r="T395" s="178"/>
      <c r="W395" s="179"/>
      <c r="X395" s="179"/>
      <c r="Y395" s="179"/>
      <c r="Z395" s="179"/>
      <c r="AA395" s="179"/>
      <c r="AB395" s="179"/>
      <c r="AC395" s="179"/>
      <c r="AD395" s="179"/>
      <c r="AE395" s="179"/>
      <c r="AF395" s="179"/>
      <c r="AG395" s="179"/>
      <c r="AH395" s="179"/>
      <c r="AI395" s="179"/>
      <c r="AJ395" s="179"/>
      <c r="AK395" s="179"/>
      <c r="AL395" s="179"/>
      <c r="AM395" s="179"/>
      <c r="AN395" s="179"/>
      <c r="AO395" s="179"/>
      <c r="AP395" s="179"/>
      <c r="AQ395" s="178"/>
      <c r="AR395" s="178"/>
      <c r="AS395" s="178"/>
      <c r="AT395" s="178"/>
      <c r="AU395" s="178"/>
      <c r="AV395" s="178"/>
      <c r="AW395" s="178"/>
      <c r="AX395" s="178"/>
      <c r="AY395" s="178"/>
      <c r="AZ395" s="178"/>
      <c r="BA395" s="178"/>
      <c r="BB395" s="178"/>
    </row>
    <row r="396" spans="7:54" s="176" customFormat="1" x14ac:dyDescent="0.25">
      <c r="G396" s="177"/>
      <c r="H396" s="177"/>
      <c r="I396" s="177"/>
      <c r="J396" s="177"/>
      <c r="K396" s="177"/>
      <c r="L396" s="177"/>
      <c r="M396" s="177"/>
      <c r="T396" s="178"/>
      <c r="W396" s="179"/>
      <c r="X396" s="179"/>
      <c r="Y396" s="179"/>
      <c r="Z396" s="179"/>
      <c r="AA396" s="179"/>
      <c r="AB396" s="179"/>
      <c r="AC396" s="179"/>
      <c r="AD396" s="179"/>
      <c r="AE396" s="179"/>
      <c r="AF396" s="179"/>
      <c r="AG396" s="179"/>
      <c r="AH396" s="179"/>
      <c r="AI396" s="179"/>
      <c r="AJ396" s="179"/>
      <c r="AK396" s="179"/>
      <c r="AL396" s="179"/>
      <c r="AM396" s="179"/>
      <c r="AN396" s="179"/>
      <c r="AO396" s="179"/>
      <c r="AP396" s="179"/>
      <c r="AQ396" s="178"/>
      <c r="AR396" s="178"/>
      <c r="AS396" s="178"/>
      <c r="AT396" s="178"/>
      <c r="AU396" s="178"/>
      <c r="AV396" s="178"/>
      <c r="AW396" s="178"/>
      <c r="AX396" s="178"/>
      <c r="AY396" s="178"/>
      <c r="AZ396" s="178"/>
      <c r="BA396" s="178"/>
      <c r="BB396" s="178"/>
    </row>
    <row r="397" spans="7:54" s="176" customFormat="1" x14ac:dyDescent="0.25">
      <c r="G397" s="177"/>
      <c r="H397" s="177"/>
      <c r="I397" s="177"/>
      <c r="J397" s="177"/>
      <c r="K397" s="177"/>
      <c r="L397" s="177"/>
      <c r="M397" s="177"/>
      <c r="T397" s="178"/>
      <c r="W397" s="179"/>
      <c r="X397" s="179"/>
      <c r="Y397" s="179"/>
      <c r="Z397" s="179"/>
      <c r="AA397" s="179"/>
      <c r="AB397" s="179"/>
      <c r="AC397" s="179"/>
      <c r="AD397" s="179"/>
      <c r="AE397" s="179"/>
      <c r="AF397" s="179"/>
      <c r="AG397" s="179"/>
      <c r="AH397" s="179"/>
      <c r="AI397" s="179"/>
      <c r="AJ397" s="179"/>
      <c r="AK397" s="179"/>
      <c r="AL397" s="179"/>
      <c r="AM397" s="179"/>
      <c r="AN397" s="179"/>
      <c r="AO397" s="179"/>
      <c r="AP397" s="179"/>
      <c r="AQ397" s="178"/>
      <c r="AR397" s="178"/>
      <c r="AS397" s="178"/>
      <c r="AT397" s="178"/>
      <c r="AU397" s="178"/>
      <c r="AV397" s="178"/>
      <c r="AW397" s="178"/>
      <c r="AX397" s="178"/>
      <c r="AY397" s="178"/>
      <c r="AZ397" s="178"/>
      <c r="BA397" s="178"/>
      <c r="BB397" s="178"/>
    </row>
    <row r="398" spans="7:54" s="176" customFormat="1" x14ac:dyDescent="0.25">
      <c r="G398" s="177"/>
      <c r="H398" s="177"/>
      <c r="I398" s="177"/>
      <c r="J398" s="177"/>
      <c r="K398" s="177"/>
      <c r="L398" s="177"/>
      <c r="M398" s="177"/>
      <c r="T398" s="178"/>
      <c r="W398" s="179"/>
      <c r="X398" s="179"/>
      <c r="Y398" s="179"/>
      <c r="Z398" s="179"/>
      <c r="AA398" s="179"/>
      <c r="AB398" s="179"/>
      <c r="AC398" s="179"/>
      <c r="AD398" s="179"/>
      <c r="AE398" s="179"/>
      <c r="AF398" s="179"/>
      <c r="AG398" s="179"/>
      <c r="AH398" s="179"/>
      <c r="AI398" s="179"/>
      <c r="AJ398" s="179"/>
      <c r="AK398" s="179"/>
      <c r="AL398" s="179"/>
      <c r="AM398" s="179"/>
      <c r="AN398" s="179"/>
      <c r="AO398" s="179"/>
      <c r="AP398" s="179"/>
      <c r="AQ398" s="178"/>
      <c r="AR398" s="178"/>
      <c r="AS398" s="178"/>
      <c r="AT398" s="178"/>
      <c r="AU398" s="178"/>
      <c r="AV398" s="178"/>
      <c r="AW398" s="178"/>
      <c r="AX398" s="178"/>
      <c r="AY398" s="178"/>
      <c r="AZ398" s="178"/>
      <c r="BA398" s="178"/>
      <c r="BB398" s="178"/>
    </row>
    <row r="399" spans="7:54" s="176" customFormat="1" x14ac:dyDescent="0.25">
      <c r="G399" s="177"/>
      <c r="H399" s="177"/>
      <c r="I399" s="177"/>
      <c r="J399" s="177"/>
      <c r="K399" s="177"/>
      <c r="L399" s="177"/>
      <c r="M399" s="177"/>
      <c r="T399" s="178"/>
      <c r="W399" s="179"/>
      <c r="X399" s="179"/>
      <c r="Y399" s="179"/>
      <c r="Z399" s="179"/>
      <c r="AA399" s="179"/>
      <c r="AB399" s="179"/>
      <c r="AC399" s="179"/>
      <c r="AD399" s="179"/>
      <c r="AE399" s="179"/>
      <c r="AF399" s="179"/>
      <c r="AG399" s="179"/>
      <c r="AH399" s="179"/>
      <c r="AI399" s="179"/>
      <c r="AJ399" s="179"/>
      <c r="AK399" s="179"/>
      <c r="AL399" s="179"/>
      <c r="AM399" s="179"/>
      <c r="AN399" s="179"/>
      <c r="AO399" s="179"/>
      <c r="AP399" s="179"/>
      <c r="AQ399" s="178"/>
      <c r="AR399" s="178"/>
      <c r="AS399" s="178"/>
      <c r="AT399" s="178"/>
      <c r="AU399" s="178"/>
      <c r="AV399" s="178"/>
      <c r="AW399" s="178"/>
      <c r="AX399" s="178"/>
      <c r="AY399" s="178"/>
      <c r="AZ399" s="178"/>
      <c r="BA399" s="178"/>
      <c r="BB399" s="178"/>
    </row>
    <row r="400" spans="7:54" s="176" customFormat="1" x14ac:dyDescent="0.25">
      <c r="G400" s="177"/>
      <c r="H400" s="177"/>
      <c r="I400" s="177"/>
      <c r="J400" s="177"/>
      <c r="K400" s="177"/>
      <c r="L400" s="177"/>
      <c r="M400" s="177"/>
      <c r="T400" s="178"/>
      <c r="W400" s="179"/>
      <c r="X400" s="179"/>
      <c r="Y400" s="179"/>
      <c r="Z400" s="179"/>
      <c r="AA400" s="179"/>
      <c r="AB400" s="179"/>
      <c r="AC400" s="179"/>
      <c r="AD400" s="179"/>
      <c r="AE400" s="179"/>
      <c r="AF400" s="179"/>
      <c r="AG400" s="179"/>
      <c r="AH400" s="179"/>
      <c r="AI400" s="179"/>
      <c r="AJ400" s="179"/>
      <c r="AK400" s="179"/>
      <c r="AL400" s="179"/>
      <c r="AM400" s="179"/>
      <c r="AN400" s="179"/>
      <c r="AO400" s="179"/>
      <c r="AP400" s="179"/>
      <c r="AQ400" s="178"/>
      <c r="AR400" s="178"/>
      <c r="AS400" s="178"/>
      <c r="AT400" s="178"/>
      <c r="AU400" s="178"/>
      <c r="AV400" s="178"/>
      <c r="AW400" s="178"/>
      <c r="AX400" s="178"/>
      <c r="AY400" s="178"/>
      <c r="AZ400" s="178"/>
      <c r="BA400" s="178"/>
      <c r="BB400" s="178"/>
    </row>
    <row r="401" spans="7:54" s="176" customFormat="1" x14ac:dyDescent="0.25">
      <c r="G401" s="177"/>
      <c r="H401" s="177"/>
      <c r="I401" s="177"/>
      <c r="J401" s="177"/>
      <c r="K401" s="177"/>
      <c r="L401" s="177"/>
      <c r="M401" s="177"/>
      <c r="T401" s="178"/>
      <c r="W401" s="179"/>
      <c r="X401" s="179"/>
      <c r="Y401" s="179"/>
      <c r="Z401" s="179"/>
      <c r="AA401" s="179"/>
      <c r="AB401" s="179"/>
      <c r="AC401" s="179"/>
      <c r="AD401" s="179"/>
      <c r="AE401" s="179"/>
      <c r="AF401" s="179"/>
      <c r="AG401" s="179"/>
      <c r="AH401" s="179"/>
      <c r="AI401" s="179"/>
      <c r="AJ401" s="179"/>
      <c r="AK401" s="179"/>
      <c r="AL401" s="179"/>
      <c r="AM401" s="179"/>
      <c r="AN401" s="179"/>
      <c r="AO401" s="179"/>
      <c r="AP401" s="179"/>
      <c r="AQ401" s="178"/>
      <c r="AR401" s="178"/>
      <c r="AS401" s="178"/>
      <c r="AT401" s="178"/>
      <c r="AU401" s="178"/>
      <c r="AV401" s="178"/>
      <c r="AW401" s="178"/>
      <c r="AX401" s="178"/>
      <c r="AY401" s="178"/>
      <c r="AZ401" s="178"/>
      <c r="BA401" s="178"/>
      <c r="BB401" s="178"/>
    </row>
    <row r="402" spans="7:54" s="176" customFormat="1" x14ac:dyDescent="0.25">
      <c r="G402" s="177"/>
      <c r="H402" s="177"/>
      <c r="I402" s="177"/>
      <c r="J402" s="177"/>
      <c r="K402" s="177"/>
      <c r="L402" s="177"/>
      <c r="M402" s="177"/>
      <c r="T402" s="178"/>
      <c r="W402" s="179"/>
      <c r="X402" s="179"/>
      <c r="Y402" s="179"/>
      <c r="Z402" s="179"/>
      <c r="AA402" s="179"/>
      <c r="AB402" s="179"/>
      <c r="AC402" s="179"/>
      <c r="AD402" s="179"/>
      <c r="AE402" s="179"/>
      <c r="AF402" s="179"/>
      <c r="AG402" s="179"/>
      <c r="AH402" s="179"/>
      <c r="AI402" s="179"/>
      <c r="AJ402" s="179"/>
      <c r="AK402" s="179"/>
      <c r="AL402" s="179"/>
      <c r="AM402" s="179"/>
      <c r="AN402" s="179"/>
      <c r="AO402" s="179"/>
      <c r="AP402" s="179"/>
      <c r="AQ402" s="178"/>
      <c r="AR402" s="178"/>
      <c r="AS402" s="178"/>
      <c r="AT402" s="178"/>
      <c r="AU402" s="178"/>
      <c r="AV402" s="178"/>
      <c r="AW402" s="178"/>
      <c r="AX402" s="178"/>
      <c r="AY402" s="178"/>
      <c r="AZ402" s="178"/>
      <c r="BA402" s="178"/>
      <c r="BB402" s="178"/>
    </row>
    <row r="403" spans="7:54" s="176" customFormat="1" x14ac:dyDescent="0.25">
      <c r="G403" s="177"/>
      <c r="H403" s="177"/>
      <c r="I403" s="177"/>
      <c r="J403" s="177"/>
      <c r="K403" s="177"/>
      <c r="L403" s="177"/>
      <c r="M403" s="177"/>
      <c r="T403" s="178"/>
      <c r="W403" s="179"/>
      <c r="X403" s="179"/>
      <c r="Y403" s="179"/>
      <c r="Z403" s="179"/>
      <c r="AA403" s="179"/>
      <c r="AB403" s="179"/>
      <c r="AC403" s="179"/>
      <c r="AD403" s="179"/>
      <c r="AE403" s="179"/>
      <c r="AF403" s="179"/>
      <c r="AG403" s="179"/>
      <c r="AH403" s="179"/>
      <c r="AI403" s="179"/>
      <c r="AJ403" s="179"/>
      <c r="AK403" s="179"/>
      <c r="AL403" s="179"/>
      <c r="AM403" s="179"/>
      <c r="AN403" s="179"/>
      <c r="AO403" s="179"/>
      <c r="AP403" s="179"/>
      <c r="AQ403" s="178"/>
      <c r="AR403" s="178"/>
      <c r="AS403" s="178"/>
      <c r="AT403" s="178"/>
      <c r="AU403" s="178"/>
      <c r="AV403" s="178"/>
      <c r="AW403" s="178"/>
      <c r="AX403" s="178"/>
      <c r="AY403" s="178"/>
      <c r="AZ403" s="178"/>
      <c r="BA403" s="178"/>
      <c r="BB403" s="178"/>
    </row>
    <row r="404" spans="7:54" s="176" customFormat="1" x14ac:dyDescent="0.25">
      <c r="G404" s="177"/>
      <c r="H404" s="177"/>
      <c r="I404" s="177"/>
      <c r="J404" s="177"/>
      <c r="K404" s="177"/>
      <c r="L404" s="177"/>
      <c r="M404" s="177"/>
      <c r="T404" s="178"/>
      <c r="W404" s="179"/>
      <c r="X404" s="179"/>
      <c r="Y404" s="179"/>
      <c r="Z404" s="179"/>
      <c r="AA404" s="179"/>
      <c r="AB404" s="179"/>
      <c r="AC404" s="179"/>
      <c r="AD404" s="179"/>
      <c r="AE404" s="179"/>
      <c r="AF404" s="179"/>
      <c r="AG404" s="179"/>
      <c r="AH404" s="179"/>
      <c r="AI404" s="179"/>
      <c r="AJ404" s="179"/>
      <c r="AK404" s="179"/>
      <c r="AL404" s="179"/>
      <c r="AM404" s="179"/>
      <c r="AN404" s="179"/>
      <c r="AO404" s="179"/>
      <c r="AP404" s="179"/>
      <c r="AQ404" s="178"/>
      <c r="AR404" s="178"/>
      <c r="AS404" s="178"/>
      <c r="AT404" s="178"/>
      <c r="AU404" s="178"/>
      <c r="AV404" s="178"/>
      <c r="AW404" s="178"/>
      <c r="AX404" s="178"/>
      <c r="AY404" s="178"/>
      <c r="AZ404" s="178"/>
      <c r="BA404" s="178"/>
      <c r="BB404" s="178"/>
    </row>
    <row r="405" spans="7:54" s="176" customFormat="1" x14ac:dyDescent="0.25">
      <c r="G405" s="177"/>
      <c r="H405" s="177"/>
      <c r="I405" s="177"/>
      <c r="J405" s="177"/>
      <c r="K405" s="177"/>
      <c r="L405" s="177"/>
      <c r="M405" s="177"/>
      <c r="T405" s="178"/>
      <c r="W405" s="179"/>
      <c r="X405" s="179"/>
      <c r="Y405" s="179"/>
      <c r="Z405" s="179"/>
      <c r="AA405" s="179"/>
      <c r="AB405" s="179"/>
      <c r="AC405" s="179"/>
      <c r="AD405" s="179"/>
      <c r="AE405" s="179"/>
      <c r="AF405" s="179"/>
      <c r="AG405" s="179"/>
      <c r="AH405" s="179"/>
      <c r="AI405" s="179"/>
      <c r="AJ405" s="179"/>
      <c r="AK405" s="179"/>
      <c r="AL405" s="179"/>
      <c r="AM405" s="179"/>
      <c r="AN405" s="179"/>
      <c r="AO405" s="179"/>
      <c r="AP405" s="179"/>
      <c r="AQ405" s="178"/>
      <c r="AR405" s="178"/>
      <c r="AS405" s="178"/>
      <c r="AT405" s="178"/>
      <c r="AU405" s="178"/>
      <c r="AV405" s="178"/>
      <c r="AW405" s="178"/>
      <c r="AX405" s="178"/>
      <c r="AY405" s="178"/>
      <c r="AZ405" s="178"/>
      <c r="BA405" s="178"/>
      <c r="BB405" s="178"/>
    </row>
    <row r="406" spans="7:54" s="176" customFormat="1" x14ac:dyDescent="0.25">
      <c r="G406" s="177"/>
      <c r="H406" s="177"/>
      <c r="I406" s="177"/>
      <c r="J406" s="177"/>
      <c r="K406" s="177"/>
      <c r="L406" s="177"/>
      <c r="M406" s="177"/>
      <c r="T406" s="178"/>
      <c r="W406" s="179"/>
      <c r="X406" s="179"/>
      <c r="Y406" s="179"/>
      <c r="Z406" s="179"/>
      <c r="AA406" s="179"/>
      <c r="AB406" s="179"/>
      <c r="AC406" s="179"/>
      <c r="AD406" s="179"/>
      <c r="AE406" s="179"/>
      <c r="AF406" s="179"/>
      <c r="AG406" s="179"/>
      <c r="AH406" s="179"/>
      <c r="AI406" s="179"/>
      <c r="AJ406" s="179"/>
      <c r="AK406" s="179"/>
      <c r="AL406" s="179"/>
      <c r="AM406" s="179"/>
      <c r="AN406" s="179"/>
      <c r="AO406" s="179"/>
      <c r="AP406" s="179"/>
      <c r="AQ406" s="178"/>
      <c r="AR406" s="178"/>
      <c r="AS406" s="178"/>
      <c r="AT406" s="178"/>
      <c r="AU406" s="178"/>
      <c r="AV406" s="178"/>
      <c r="AW406" s="178"/>
      <c r="AX406" s="178"/>
      <c r="AY406" s="178"/>
      <c r="AZ406" s="178"/>
      <c r="BA406" s="178"/>
      <c r="BB406" s="178"/>
    </row>
    <row r="407" spans="7:54" s="176" customFormat="1" x14ac:dyDescent="0.25">
      <c r="G407" s="177"/>
      <c r="H407" s="177"/>
      <c r="I407" s="177"/>
      <c r="J407" s="177"/>
      <c r="K407" s="177"/>
      <c r="L407" s="177"/>
      <c r="M407" s="177"/>
      <c r="T407" s="178"/>
      <c r="W407" s="179"/>
      <c r="X407" s="179"/>
      <c r="Y407" s="179"/>
      <c r="Z407" s="179"/>
      <c r="AA407" s="179"/>
      <c r="AB407" s="179"/>
      <c r="AC407" s="179"/>
      <c r="AD407" s="179"/>
      <c r="AE407" s="179"/>
      <c r="AF407" s="179"/>
      <c r="AG407" s="179"/>
      <c r="AH407" s="179"/>
      <c r="AI407" s="179"/>
      <c r="AJ407" s="179"/>
      <c r="AK407" s="179"/>
      <c r="AL407" s="179"/>
      <c r="AM407" s="179"/>
      <c r="AN407" s="179"/>
      <c r="AO407" s="179"/>
      <c r="AP407" s="179"/>
      <c r="AQ407" s="178"/>
      <c r="AR407" s="178"/>
      <c r="AS407" s="178"/>
      <c r="AT407" s="178"/>
      <c r="AU407" s="178"/>
      <c r="AV407" s="178"/>
      <c r="AW407" s="178"/>
      <c r="AX407" s="178"/>
      <c r="AY407" s="178"/>
      <c r="AZ407" s="178"/>
      <c r="BA407" s="178"/>
      <c r="BB407" s="178"/>
    </row>
    <row r="408" spans="7:54" s="176" customFormat="1" x14ac:dyDescent="0.25">
      <c r="G408" s="177"/>
      <c r="H408" s="177"/>
      <c r="I408" s="177"/>
      <c r="J408" s="177"/>
      <c r="K408" s="177"/>
      <c r="L408" s="177"/>
      <c r="M408" s="177"/>
      <c r="T408" s="178"/>
      <c r="W408" s="179"/>
      <c r="X408" s="179"/>
      <c r="Y408" s="179"/>
      <c r="Z408" s="179"/>
      <c r="AA408" s="179"/>
      <c r="AB408" s="179"/>
      <c r="AC408" s="179"/>
      <c r="AD408" s="179"/>
      <c r="AE408" s="179"/>
      <c r="AF408" s="179"/>
      <c r="AG408" s="179"/>
      <c r="AH408" s="179"/>
      <c r="AI408" s="179"/>
      <c r="AJ408" s="179"/>
      <c r="AK408" s="179"/>
      <c r="AL408" s="179"/>
      <c r="AM408" s="179"/>
      <c r="AN408" s="179"/>
      <c r="AO408" s="179"/>
      <c r="AP408" s="179"/>
      <c r="AQ408" s="178"/>
      <c r="AR408" s="178"/>
      <c r="AS408" s="178"/>
      <c r="AT408" s="178"/>
      <c r="AU408" s="178"/>
      <c r="AV408" s="178"/>
      <c r="AW408" s="178"/>
      <c r="AX408" s="178"/>
      <c r="AY408" s="178"/>
      <c r="AZ408" s="178"/>
      <c r="BA408" s="178"/>
      <c r="BB408" s="178"/>
    </row>
    <row r="409" spans="7:54" s="176" customFormat="1" x14ac:dyDescent="0.25">
      <c r="G409" s="177"/>
      <c r="H409" s="177"/>
      <c r="I409" s="177"/>
      <c r="J409" s="177"/>
      <c r="K409" s="177"/>
      <c r="L409" s="177"/>
      <c r="M409" s="177"/>
      <c r="T409" s="178"/>
      <c r="W409" s="179"/>
      <c r="X409" s="179"/>
      <c r="Y409" s="179"/>
      <c r="Z409" s="179"/>
      <c r="AA409" s="179"/>
      <c r="AB409" s="179"/>
      <c r="AC409" s="179"/>
      <c r="AD409" s="179"/>
      <c r="AE409" s="179"/>
      <c r="AF409" s="179"/>
      <c r="AG409" s="179"/>
      <c r="AH409" s="179"/>
      <c r="AI409" s="179"/>
      <c r="AJ409" s="179"/>
      <c r="AK409" s="179"/>
      <c r="AL409" s="179"/>
      <c r="AM409" s="179"/>
      <c r="AN409" s="179"/>
      <c r="AO409" s="179"/>
      <c r="AP409" s="179"/>
      <c r="AQ409" s="178"/>
      <c r="AR409" s="178"/>
      <c r="AS409" s="178"/>
      <c r="AT409" s="178"/>
      <c r="AU409" s="178"/>
      <c r="AV409" s="178"/>
      <c r="AW409" s="178"/>
      <c r="AX409" s="178"/>
      <c r="AY409" s="178"/>
      <c r="AZ409" s="178"/>
      <c r="BA409" s="178"/>
      <c r="BB409" s="178"/>
    </row>
    <row r="410" spans="7:54" s="176" customFormat="1" x14ac:dyDescent="0.25">
      <c r="G410" s="177"/>
      <c r="H410" s="177"/>
      <c r="I410" s="177"/>
      <c r="J410" s="177"/>
      <c r="K410" s="177"/>
      <c r="L410" s="177"/>
      <c r="M410" s="177"/>
      <c r="T410" s="178"/>
      <c r="W410" s="179"/>
      <c r="X410" s="179"/>
      <c r="Y410" s="179"/>
      <c r="Z410" s="179"/>
      <c r="AA410" s="179"/>
      <c r="AB410" s="179"/>
      <c r="AC410" s="179"/>
      <c r="AD410" s="179"/>
      <c r="AE410" s="179"/>
      <c r="AF410" s="179"/>
      <c r="AG410" s="179"/>
      <c r="AH410" s="179"/>
      <c r="AI410" s="179"/>
      <c r="AJ410" s="179"/>
      <c r="AK410" s="179"/>
      <c r="AL410" s="179"/>
      <c r="AM410" s="179"/>
      <c r="AN410" s="179"/>
      <c r="AO410" s="179"/>
      <c r="AP410" s="179"/>
      <c r="AQ410" s="178"/>
      <c r="AR410" s="178"/>
      <c r="AS410" s="178"/>
      <c r="AT410" s="178"/>
      <c r="AU410" s="178"/>
      <c r="AV410" s="178"/>
      <c r="AW410" s="178"/>
      <c r="AX410" s="178"/>
      <c r="AY410" s="178"/>
      <c r="AZ410" s="178"/>
      <c r="BA410" s="178"/>
      <c r="BB410" s="178"/>
    </row>
    <row r="411" spans="7:54" s="176" customFormat="1" x14ac:dyDescent="0.25">
      <c r="G411" s="177"/>
      <c r="H411" s="177"/>
      <c r="I411" s="177"/>
      <c r="J411" s="177"/>
      <c r="K411" s="177"/>
      <c r="L411" s="177"/>
      <c r="M411" s="177"/>
      <c r="T411" s="178"/>
      <c r="W411" s="179"/>
      <c r="X411" s="179"/>
      <c r="Y411" s="179"/>
      <c r="Z411" s="179"/>
      <c r="AA411" s="179"/>
      <c r="AB411" s="179"/>
      <c r="AC411" s="179"/>
      <c r="AD411" s="179"/>
      <c r="AE411" s="179"/>
      <c r="AF411" s="179"/>
      <c r="AG411" s="179"/>
      <c r="AH411" s="179"/>
      <c r="AI411" s="179"/>
      <c r="AJ411" s="179"/>
      <c r="AK411" s="179"/>
      <c r="AL411" s="179"/>
      <c r="AM411" s="179"/>
      <c r="AN411" s="179"/>
      <c r="AO411" s="179"/>
      <c r="AP411" s="179"/>
      <c r="AQ411" s="178"/>
      <c r="AR411" s="178"/>
      <c r="AS411" s="178"/>
      <c r="AT411" s="178"/>
      <c r="AU411" s="178"/>
      <c r="AV411" s="178"/>
      <c r="AW411" s="178"/>
      <c r="AX411" s="178"/>
      <c r="AY411" s="178"/>
      <c r="AZ411" s="178"/>
      <c r="BA411" s="178"/>
      <c r="BB411" s="178"/>
    </row>
    <row r="412" spans="7:54" s="176" customFormat="1" x14ac:dyDescent="0.25">
      <c r="G412" s="177"/>
      <c r="H412" s="177"/>
      <c r="I412" s="177"/>
      <c r="J412" s="177"/>
      <c r="K412" s="177"/>
      <c r="L412" s="177"/>
      <c r="M412" s="177"/>
      <c r="T412" s="178"/>
      <c r="W412" s="179"/>
      <c r="X412" s="179"/>
      <c r="Y412" s="179"/>
      <c r="Z412" s="179"/>
      <c r="AA412" s="179"/>
      <c r="AB412" s="179"/>
      <c r="AC412" s="179"/>
      <c r="AD412" s="179"/>
      <c r="AE412" s="179"/>
      <c r="AF412" s="179"/>
      <c r="AG412" s="179"/>
      <c r="AH412" s="179"/>
      <c r="AI412" s="179"/>
      <c r="AJ412" s="179"/>
      <c r="AK412" s="179"/>
      <c r="AL412" s="179"/>
      <c r="AM412" s="179"/>
      <c r="AN412" s="179"/>
      <c r="AO412" s="179"/>
      <c r="AP412" s="179"/>
      <c r="AQ412" s="178"/>
      <c r="AR412" s="178"/>
      <c r="AS412" s="178"/>
      <c r="AT412" s="178"/>
      <c r="AU412" s="178"/>
      <c r="AV412" s="178"/>
      <c r="AW412" s="178"/>
      <c r="AX412" s="178"/>
      <c r="AY412" s="178"/>
      <c r="AZ412" s="178"/>
      <c r="BA412" s="178"/>
      <c r="BB412" s="178"/>
    </row>
    <row r="413" spans="7:54" s="176" customFormat="1" x14ac:dyDescent="0.25">
      <c r="G413" s="177"/>
      <c r="H413" s="177"/>
      <c r="I413" s="177"/>
      <c r="J413" s="177"/>
      <c r="K413" s="177"/>
      <c r="L413" s="177"/>
      <c r="M413" s="177"/>
      <c r="T413" s="178"/>
      <c r="W413" s="179"/>
      <c r="X413" s="179"/>
      <c r="Y413" s="179"/>
      <c r="Z413" s="179"/>
      <c r="AA413" s="179"/>
      <c r="AB413" s="179"/>
      <c r="AC413" s="179"/>
      <c r="AD413" s="179"/>
      <c r="AE413" s="179"/>
      <c r="AF413" s="179"/>
      <c r="AG413" s="179"/>
      <c r="AH413" s="179"/>
      <c r="AI413" s="179"/>
      <c r="AJ413" s="179"/>
      <c r="AK413" s="179"/>
      <c r="AL413" s="179"/>
      <c r="AM413" s="179"/>
      <c r="AN413" s="179"/>
      <c r="AO413" s="179"/>
      <c r="AP413" s="179"/>
      <c r="AQ413" s="178"/>
      <c r="AR413" s="178"/>
      <c r="AS413" s="178"/>
      <c r="AT413" s="178"/>
      <c r="AU413" s="178"/>
      <c r="AV413" s="178"/>
      <c r="AW413" s="178"/>
      <c r="AX413" s="178"/>
      <c r="AY413" s="178"/>
      <c r="AZ413" s="178"/>
      <c r="BA413" s="178"/>
      <c r="BB413" s="178"/>
    </row>
    <row r="414" spans="7:54" s="176" customFormat="1" x14ac:dyDescent="0.25">
      <c r="G414" s="177"/>
      <c r="H414" s="177"/>
      <c r="I414" s="177"/>
      <c r="J414" s="177"/>
      <c r="K414" s="177"/>
      <c r="L414" s="177"/>
      <c r="M414" s="177"/>
      <c r="T414" s="178"/>
      <c r="W414" s="179"/>
      <c r="X414" s="179"/>
      <c r="Y414" s="179"/>
      <c r="Z414" s="179"/>
      <c r="AA414" s="179"/>
      <c r="AB414" s="179"/>
      <c r="AC414" s="179"/>
      <c r="AD414" s="179"/>
      <c r="AE414" s="179"/>
      <c r="AF414" s="179"/>
      <c r="AG414" s="179"/>
      <c r="AH414" s="179"/>
      <c r="AI414" s="179"/>
      <c r="AJ414" s="179"/>
      <c r="AK414" s="179"/>
      <c r="AL414" s="179"/>
      <c r="AM414" s="179"/>
      <c r="AN414" s="179"/>
      <c r="AO414" s="179"/>
      <c r="AP414" s="179"/>
      <c r="AQ414" s="178"/>
      <c r="AR414" s="178"/>
      <c r="AS414" s="178"/>
      <c r="AT414" s="178"/>
      <c r="AU414" s="178"/>
      <c r="AV414" s="178"/>
      <c r="AW414" s="178"/>
      <c r="AX414" s="178"/>
      <c r="AY414" s="178"/>
      <c r="AZ414" s="178"/>
      <c r="BA414" s="178"/>
      <c r="BB414" s="178"/>
    </row>
    <row r="415" spans="7:54" s="176" customFormat="1" x14ac:dyDescent="0.25">
      <c r="G415" s="177"/>
      <c r="H415" s="177"/>
      <c r="I415" s="177"/>
      <c r="J415" s="177"/>
      <c r="K415" s="177"/>
      <c r="L415" s="177"/>
      <c r="M415" s="177"/>
      <c r="T415" s="178"/>
      <c r="W415" s="179"/>
      <c r="X415" s="179"/>
      <c r="Y415" s="179"/>
      <c r="Z415" s="179"/>
      <c r="AA415" s="179"/>
      <c r="AB415" s="179"/>
      <c r="AC415" s="179"/>
      <c r="AD415" s="179"/>
      <c r="AE415" s="179"/>
      <c r="AF415" s="179"/>
      <c r="AG415" s="179"/>
      <c r="AH415" s="179"/>
      <c r="AI415" s="179"/>
      <c r="AJ415" s="179"/>
      <c r="AK415" s="179"/>
      <c r="AL415" s="179"/>
      <c r="AM415" s="179"/>
      <c r="AN415" s="179"/>
      <c r="AO415" s="179"/>
      <c r="AP415" s="179"/>
      <c r="AQ415" s="178"/>
      <c r="AR415" s="178"/>
      <c r="AS415" s="178"/>
      <c r="AT415" s="178"/>
      <c r="AU415" s="178"/>
      <c r="AV415" s="178"/>
      <c r="AW415" s="178"/>
      <c r="AX415" s="178"/>
      <c r="AY415" s="178"/>
      <c r="AZ415" s="178"/>
      <c r="BA415" s="178"/>
      <c r="BB415" s="178"/>
    </row>
    <row r="416" spans="7:54" s="176" customFormat="1" x14ac:dyDescent="0.25">
      <c r="G416" s="177"/>
      <c r="H416" s="177"/>
      <c r="I416" s="177"/>
      <c r="J416" s="177"/>
      <c r="K416" s="177"/>
      <c r="L416" s="177"/>
      <c r="M416" s="177"/>
      <c r="T416" s="178"/>
      <c r="W416" s="179"/>
      <c r="X416" s="179"/>
      <c r="Y416" s="179"/>
      <c r="Z416" s="179"/>
      <c r="AA416" s="179"/>
      <c r="AB416" s="179"/>
      <c r="AC416" s="179"/>
      <c r="AD416" s="179"/>
      <c r="AE416" s="179"/>
      <c r="AF416" s="179"/>
      <c r="AG416" s="179"/>
      <c r="AH416" s="179"/>
      <c r="AI416" s="179"/>
      <c r="AJ416" s="179"/>
      <c r="AK416" s="179"/>
      <c r="AL416" s="179"/>
      <c r="AM416" s="179"/>
      <c r="AN416" s="179"/>
      <c r="AO416" s="179"/>
      <c r="AP416" s="179"/>
      <c r="AQ416" s="178"/>
      <c r="AR416" s="178"/>
      <c r="AS416" s="178"/>
      <c r="AT416" s="178"/>
      <c r="AU416" s="178"/>
      <c r="AV416" s="178"/>
      <c r="AW416" s="178"/>
      <c r="AX416" s="178"/>
      <c r="AY416" s="178"/>
      <c r="AZ416" s="178"/>
      <c r="BA416" s="178"/>
      <c r="BB416" s="178"/>
    </row>
    <row r="417" spans="7:54" s="176" customFormat="1" x14ac:dyDescent="0.25">
      <c r="G417" s="177"/>
      <c r="H417" s="177"/>
      <c r="I417" s="177"/>
      <c r="J417" s="177"/>
      <c r="K417" s="177"/>
      <c r="L417" s="177"/>
      <c r="M417" s="177"/>
      <c r="T417" s="178"/>
      <c r="W417" s="179"/>
      <c r="X417" s="179"/>
      <c r="Y417" s="179"/>
      <c r="Z417" s="179"/>
      <c r="AA417" s="179"/>
      <c r="AB417" s="179"/>
      <c r="AC417" s="179"/>
      <c r="AD417" s="179"/>
      <c r="AE417" s="179"/>
      <c r="AF417" s="179"/>
      <c r="AG417" s="179"/>
      <c r="AH417" s="179"/>
      <c r="AI417" s="179"/>
      <c r="AJ417" s="179"/>
      <c r="AK417" s="179"/>
      <c r="AL417" s="179"/>
      <c r="AM417" s="179"/>
      <c r="AN417" s="179"/>
      <c r="AO417" s="179"/>
      <c r="AP417" s="179"/>
      <c r="AQ417" s="178"/>
      <c r="AR417" s="178"/>
      <c r="AS417" s="178"/>
      <c r="AT417" s="178"/>
      <c r="AU417" s="178"/>
      <c r="AV417" s="178"/>
      <c r="AW417" s="178"/>
      <c r="AX417" s="178"/>
      <c r="AY417" s="178"/>
      <c r="AZ417" s="178"/>
      <c r="BA417" s="178"/>
      <c r="BB417" s="178"/>
    </row>
    <row r="418" spans="7:54" s="176" customFormat="1" x14ac:dyDescent="0.25">
      <c r="G418" s="177"/>
      <c r="H418" s="177"/>
      <c r="I418" s="177"/>
      <c r="J418" s="177"/>
      <c r="K418" s="177"/>
      <c r="L418" s="177"/>
      <c r="M418" s="177"/>
      <c r="T418" s="178"/>
      <c r="W418" s="179"/>
      <c r="X418" s="179"/>
      <c r="Y418" s="179"/>
      <c r="Z418" s="179"/>
      <c r="AA418" s="179"/>
      <c r="AB418" s="179"/>
      <c r="AC418" s="179"/>
      <c r="AD418" s="179"/>
      <c r="AE418" s="179"/>
      <c r="AF418" s="179"/>
      <c r="AG418" s="179"/>
      <c r="AH418" s="179"/>
      <c r="AI418" s="179"/>
      <c r="AJ418" s="179"/>
      <c r="AK418" s="179"/>
      <c r="AL418" s="179"/>
      <c r="AM418" s="179"/>
      <c r="AN418" s="179"/>
      <c r="AO418" s="179"/>
      <c r="AP418" s="179"/>
      <c r="AQ418" s="178"/>
      <c r="AR418" s="178"/>
      <c r="AS418" s="178"/>
      <c r="AT418" s="178"/>
      <c r="AU418" s="178"/>
      <c r="AV418" s="178"/>
      <c r="AW418" s="178"/>
      <c r="AX418" s="178"/>
      <c r="AY418" s="178"/>
      <c r="AZ418" s="178"/>
      <c r="BA418" s="178"/>
      <c r="BB418" s="178"/>
    </row>
    <row r="419" spans="7:54" s="176" customFormat="1" x14ac:dyDescent="0.25">
      <c r="G419" s="177"/>
      <c r="H419" s="177"/>
      <c r="I419" s="177"/>
      <c r="J419" s="177"/>
      <c r="K419" s="177"/>
      <c r="L419" s="177"/>
      <c r="M419" s="177"/>
      <c r="T419" s="178"/>
      <c r="W419" s="179"/>
      <c r="X419" s="179"/>
      <c r="Y419" s="179"/>
      <c r="Z419" s="179"/>
      <c r="AA419" s="179"/>
      <c r="AB419" s="179"/>
      <c r="AC419" s="179"/>
      <c r="AD419" s="179"/>
      <c r="AE419" s="179"/>
      <c r="AF419" s="179"/>
      <c r="AG419" s="179"/>
      <c r="AH419" s="179"/>
      <c r="AI419" s="179"/>
      <c r="AJ419" s="179"/>
      <c r="AK419" s="179"/>
      <c r="AL419" s="179"/>
      <c r="AM419" s="179"/>
      <c r="AN419" s="179"/>
      <c r="AO419" s="179"/>
      <c r="AP419" s="179"/>
      <c r="AQ419" s="178"/>
      <c r="AR419" s="178"/>
      <c r="AS419" s="178"/>
      <c r="AT419" s="178"/>
      <c r="AU419" s="178"/>
      <c r="AV419" s="178"/>
      <c r="AW419" s="178"/>
      <c r="AX419" s="178"/>
      <c r="AY419" s="178"/>
      <c r="AZ419" s="178"/>
      <c r="BA419" s="178"/>
      <c r="BB419" s="178"/>
    </row>
    <row r="420" spans="7:54" s="176" customFormat="1" x14ac:dyDescent="0.25">
      <c r="G420" s="177"/>
      <c r="H420" s="177"/>
      <c r="I420" s="177"/>
      <c r="J420" s="177"/>
      <c r="K420" s="177"/>
      <c r="L420" s="177"/>
      <c r="M420" s="177"/>
      <c r="T420" s="178"/>
      <c r="W420" s="179"/>
      <c r="X420" s="179"/>
      <c r="Y420" s="179"/>
      <c r="Z420" s="179"/>
      <c r="AA420" s="179"/>
      <c r="AB420" s="179"/>
      <c r="AC420" s="179"/>
      <c r="AD420" s="179"/>
      <c r="AE420" s="179"/>
      <c r="AF420" s="179"/>
      <c r="AG420" s="179"/>
      <c r="AH420" s="179"/>
      <c r="AI420" s="179"/>
      <c r="AJ420" s="179"/>
      <c r="AK420" s="179"/>
      <c r="AL420" s="179"/>
      <c r="AM420" s="179"/>
      <c r="AN420" s="179"/>
      <c r="AO420" s="179"/>
      <c r="AP420" s="179"/>
      <c r="AQ420" s="178"/>
      <c r="AR420" s="178"/>
      <c r="AS420" s="178"/>
      <c r="AT420" s="178"/>
      <c r="AU420" s="178"/>
      <c r="AV420" s="178"/>
      <c r="AW420" s="178"/>
      <c r="AX420" s="178"/>
      <c r="AY420" s="178"/>
      <c r="AZ420" s="178"/>
      <c r="BA420" s="178"/>
      <c r="BB420" s="178"/>
    </row>
    <row r="421" spans="7:54" s="176" customFormat="1" x14ac:dyDescent="0.25">
      <c r="G421" s="177"/>
      <c r="H421" s="177"/>
      <c r="I421" s="177"/>
      <c r="J421" s="177"/>
      <c r="K421" s="177"/>
      <c r="L421" s="177"/>
      <c r="M421" s="177"/>
      <c r="T421" s="178"/>
      <c r="W421" s="179"/>
      <c r="X421" s="179"/>
      <c r="Y421" s="179"/>
      <c r="Z421" s="179"/>
      <c r="AA421" s="179"/>
      <c r="AB421" s="179"/>
      <c r="AC421" s="179"/>
      <c r="AD421" s="179"/>
      <c r="AE421" s="179"/>
      <c r="AF421" s="179"/>
      <c r="AG421" s="179"/>
      <c r="AH421" s="179"/>
      <c r="AI421" s="179"/>
      <c r="AJ421" s="179"/>
      <c r="AK421" s="179"/>
      <c r="AL421" s="179"/>
      <c r="AM421" s="179"/>
      <c r="AN421" s="179"/>
      <c r="AO421" s="179"/>
      <c r="AP421" s="179"/>
      <c r="AQ421" s="178"/>
      <c r="AR421" s="178"/>
      <c r="AS421" s="178"/>
      <c r="AT421" s="178"/>
      <c r="AU421" s="178"/>
      <c r="AV421" s="178"/>
      <c r="AW421" s="178"/>
      <c r="AX421" s="178"/>
      <c r="AY421" s="178"/>
      <c r="AZ421" s="178"/>
      <c r="BA421" s="178"/>
      <c r="BB421" s="178"/>
    </row>
    <row r="422" spans="7:54" s="176" customFormat="1" x14ac:dyDescent="0.25">
      <c r="G422" s="177"/>
      <c r="H422" s="177"/>
      <c r="I422" s="177"/>
      <c r="J422" s="177"/>
      <c r="K422" s="177"/>
      <c r="L422" s="177"/>
      <c r="M422" s="177"/>
      <c r="T422" s="178"/>
      <c r="W422" s="179"/>
      <c r="X422" s="179"/>
      <c r="Y422" s="179"/>
      <c r="Z422" s="179"/>
      <c r="AA422" s="179"/>
      <c r="AB422" s="179"/>
      <c r="AC422" s="179"/>
      <c r="AD422" s="179"/>
      <c r="AE422" s="179"/>
      <c r="AF422" s="179"/>
      <c r="AG422" s="179"/>
      <c r="AH422" s="179"/>
      <c r="AI422" s="179"/>
      <c r="AJ422" s="179"/>
      <c r="AK422" s="179"/>
      <c r="AL422" s="179"/>
      <c r="AM422" s="179"/>
      <c r="AN422" s="179"/>
      <c r="AO422" s="179"/>
      <c r="AP422" s="179"/>
      <c r="AQ422" s="178"/>
      <c r="AR422" s="178"/>
      <c r="AS422" s="178"/>
      <c r="AT422" s="178"/>
      <c r="AU422" s="178"/>
      <c r="AV422" s="178"/>
      <c r="AW422" s="178"/>
      <c r="AX422" s="178"/>
      <c r="AY422" s="178"/>
      <c r="AZ422" s="178"/>
      <c r="BA422" s="178"/>
      <c r="BB422" s="178"/>
    </row>
    <row r="423" spans="7:54" s="176" customFormat="1" x14ac:dyDescent="0.25">
      <c r="G423" s="177"/>
      <c r="H423" s="177"/>
      <c r="I423" s="177"/>
      <c r="J423" s="177"/>
      <c r="K423" s="177"/>
      <c r="L423" s="177"/>
      <c r="M423" s="177"/>
      <c r="T423" s="178"/>
      <c r="W423" s="179"/>
      <c r="X423" s="179"/>
      <c r="Y423" s="179"/>
      <c r="Z423" s="179"/>
      <c r="AA423" s="179"/>
      <c r="AB423" s="179"/>
      <c r="AC423" s="179"/>
      <c r="AD423" s="179"/>
      <c r="AE423" s="179"/>
      <c r="AF423" s="179"/>
      <c r="AG423" s="179"/>
      <c r="AH423" s="179"/>
      <c r="AI423" s="179"/>
      <c r="AJ423" s="179"/>
      <c r="AK423" s="179"/>
      <c r="AL423" s="179"/>
      <c r="AM423" s="179"/>
      <c r="AN423" s="179"/>
      <c r="AO423" s="179"/>
      <c r="AP423" s="179"/>
      <c r="AQ423" s="178"/>
      <c r="AR423" s="178"/>
      <c r="AS423" s="178"/>
      <c r="AT423" s="178"/>
      <c r="AU423" s="178"/>
      <c r="AV423" s="178"/>
      <c r="AW423" s="178"/>
      <c r="AX423" s="178"/>
      <c r="AY423" s="178"/>
      <c r="AZ423" s="178"/>
      <c r="BA423" s="178"/>
      <c r="BB423" s="178"/>
    </row>
    <row r="424" spans="7:54" s="176" customFormat="1" x14ac:dyDescent="0.25">
      <c r="G424" s="177"/>
      <c r="H424" s="177"/>
      <c r="I424" s="177"/>
      <c r="J424" s="177"/>
      <c r="K424" s="177"/>
      <c r="L424" s="177"/>
      <c r="M424" s="177"/>
      <c r="T424" s="178"/>
      <c r="W424" s="179"/>
      <c r="X424" s="179"/>
      <c r="Y424" s="179"/>
      <c r="Z424" s="179"/>
      <c r="AA424" s="179"/>
      <c r="AB424" s="179"/>
      <c r="AC424" s="179"/>
      <c r="AD424" s="179"/>
      <c r="AE424" s="179"/>
      <c r="AF424" s="179"/>
      <c r="AG424" s="179"/>
      <c r="AH424" s="179"/>
      <c r="AI424" s="179"/>
      <c r="AJ424" s="179"/>
      <c r="AK424" s="179"/>
      <c r="AL424" s="179"/>
      <c r="AM424" s="179"/>
      <c r="AN424" s="179"/>
      <c r="AO424" s="179"/>
      <c r="AP424" s="179"/>
      <c r="AQ424" s="178"/>
      <c r="AR424" s="178"/>
      <c r="AS424" s="178"/>
      <c r="AT424" s="178"/>
      <c r="AU424" s="178"/>
      <c r="AV424" s="178"/>
      <c r="AW424" s="178"/>
      <c r="AX424" s="178"/>
      <c r="AY424" s="178"/>
      <c r="AZ424" s="178"/>
      <c r="BA424" s="178"/>
      <c r="BB424" s="178"/>
    </row>
    <row r="425" spans="7:54" s="176" customFormat="1" x14ac:dyDescent="0.25">
      <c r="G425" s="177"/>
      <c r="H425" s="177"/>
      <c r="I425" s="177"/>
      <c r="J425" s="177"/>
      <c r="K425" s="177"/>
      <c r="L425" s="177"/>
      <c r="M425" s="177"/>
      <c r="T425" s="178"/>
      <c r="W425" s="179"/>
      <c r="X425" s="179"/>
      <c r="Y425" s="179"/>
      <c r="Z425" s="179"/>
      <c r="AA425" s="179"/>
      <c r="AB425" s="179"/>
      <c r="AC425" s="179"/>
      <c r="AD425" s="179"/>
      <c r="AE425" s="179"/>
      <c r="AF425" s="179"/>
      <c r="AG425" s="179"/>
      <c r="AH425" s="179"/>
      <c r="AI425" s="179"/>
      <c r="AJ425" s="179"/>
      <c r="AK425" s="179"/>
      <c r="AL425" s="179"/>
      <c r="AM425" s="179"/>
      <c r="AN425" s="179"/>
      <c r="AO425" s="179"/>
      <c r="AP425" s="179"/>
      <c r="AQ425" s="178"/>
      <c r="AR425" s="178"/>
      <c r="AS425" s="178"/>
      <c r="AT425" s="178"/>
      <c r="AU425" s="178"/>
      <c r="AV425" s="178"/>
      <c r="AW425" s="178"/>
      <c r="AX425" s="178"/>
      <c r="AY425" s="178"/>
      <c r="AZ425" s="178"/>
      <c r="BA425" s="178"/>
      <c r="BB425" s="178"/>
    </row>
    <row r="426" spans="7:54" s="176" customFormat="1" x14ac:dyDescent="0.25">
      <c r="G426" s="177"/>
      <c r="H426" s="177"/>
      <c r="I426" s="177"/>
      <c r="J426" s="177"/>
      <c r="K426" s="177"/>
      <c r="L426" s="177"/>
      <c r="M426" s="177"/>
      <c r="T426" s="178"/>
      <c r="W426" s="179"/>
      <c r="X426" s="179"/>
      <c r="Y426" s="179"/>
      <c r="Z426" s="179"/>
      <c r="AA426" s="179"/>
      <c r="AB426" s="179"/>
      <c r="AC426" s="179"/>
      <c r="AD426" s="179"/>
      <c r="AE426" s="179"/>
      <c r="AF426" s="179"/>
      <c r="AG426" s="179"/>
      <c r="AH426" s="179"/>
      <c r="AI426" s="179"/>
      <c r="AJ426" s="179"/>
      <c r="AK426" s="179"/>
      <c r="AL426" s="179"/>
      <c r="AM426" s="179"/>
      <c r="AN426" s="179"/>
      <c r="AO426" s="179"/>
      <c r="AP426" s="179"/>
      <c r="AQ426" s="178"/>
      <c r="AR426" s="178"/>
      <c r="AS426" s="178"/>
      <c r="AT426" s="178"/>
      <c r="AU426" s="178"/>
      <c r="AV426" s="178"/>
      <c r="AW426" s="178"/>
      <c r="AX426" s="178"/>
      <c r="AY426" s="178"/>
      <c r="AZ426" s="178"/>
      <c r="BA426" s="178"/>
      <c r="BB426" s="178"/>
    </row>
    <row r="427" spans="7:54" s="176" customFormat="1" x14ac:dyDescent="0.25">
      <c r="G427" s="177"/>
      <c r="H427" s="177"/>
      <c r="I427" s="177"/>
      <c r="J427" s="177"/>
      <c r="K427" s="177"/>
      <c r="L427" s="177"/>
      <c r="M427" s="177"/>
      <c r="T427" s="178"/>
      <c r="W427" s="179"/>
      <c r="X427" s="179"/>
      <c r="Y427" s="179"/>
      <c r="Z427" s="179"/>
      <c r="AA427" s="179"/>
      <c r="AB427" s="179"/>
      <c r="AC427" s="179"/>
      <c r="AD427" s="179"/>
      <c r="AE427" s="179"/>
      <c r="AF427" s="179"/>
      <c r="AG427" s="179"/>
      <c r="AH427" s="179"/>
      <c r="AI427" s="179"/>
      <c r="AJ427" s="179"/>
      <c r="AK427" s="179"/>
      <c r="AL427" s="179"/>
      <c r="AM427" s="179"/>
      <c r="AN427" s="179"/>
      <c r="AO427" s="179"/>
      <c r="AP427" s="179"/>
      <c r="AQ427" s="178"/>
      <c r="AR427" s="178"/>
      <c r="AS427" s="178"/>
      <c r="AT427" s="178"/>
      <c r="AU427" s="178"/>
      <c r="AV427" s="178"/>
      <c r="AW427" s="178"/>
      <c r="AX427" s="178"/>
      <c r="AY427" s="178"/>
      <c r="AZ427" s="178"/>
      <c r="BA427" s="178"/>
      <c r="BB427" s="178"/>
    </row>
    <row r="428" spans="7:54" s="176" customFormat="1" x14ac:dyDescent="0.25">
      <c r="G428" s="177"/>
      <c r="H428" s="177"/>
      <c r="I428" s="177"/>
      <c r="J428" s="177"/>
      <c r="K428" s="177"/>
      <c r="L428" s="177"/>
      <c r="M428" s="177"/>
      <c r="T428" s="178"/>
      <c r="W428" s="179"/>
      <c r="X428" s="179"/>
      <c r="Y428" s="179"/>
      <c r="Z428" s="179"/>
      <c r="AA428" s="179"/>
      <c r="AB428" s="179"/>
      <c r="AC428" s="179"/>
      <c r="AD428" s="179"/>
      <c r="AE428" s="179"/>
      <c r="AF428" s="179"/>
      <c r="AG428" s="179"/>
      <c r="AH428" s="179"/>
      <c r="AI428" s="179"/>
      <c r="AJ428" s="179"/>
      <c r="AK428" s="179"/>
      <c r="AL428" s="179"/>
      <c r="AM428" s="179"/>
      <c r="AN428" s="179"/>
      <c r="AO428" s="179"/>
      <c r="AP428" s="179"/>
      <c r="AQ428" s="178"/>
      <c r="AR428" s="178"/>
      <c r="AS428" s="178"/>
      <c r="AT428" s="178"/>
      <c r="AU428" s="178"/>
      <c r="AV428" s="178"/>
      <c r="AW428" s="178"/>
      <c r="AX428" s="178"/>
      <c r="AY428" s="178"/>
      <c r="AZ428" s="178"/>
      <c r="BA428" s="178"/>
      <c r="BB428" s="178"/>
    </row>
    <row r="429" spans="7:54" s="176" customFormat="1" x14ac:dyDescent="0.25">
      <c r="G429" s="177"/>
      <c r="H429" s="177"/>
      <c r="I429" s="177"/>
      <c r="J429" s="177"/>
      <c r="K429" s="177"/>
      <c r="L429" s="177"/>
      <c r="M429" s="177"/>
      <c r="T429" s="178"/>
      <c r="W429" s="179"/>
      <c r="X429" s="179"/>
      <c r="Y429" s="179"/>
      <c r="Z429" s="179"/>
      <c r="AA429" s="179"/>
      <c r="AB429" s="179"/>
      <c r="AC429" s="179"/>
      <c r="AD429" s="179"/>
      <c r="AE429" s="179"/>
      <c r="AF429" s="179"/>
      <c r="AG429" s="179"/>
      <c r="AH429" s="179"/>
      <c r="AI429" s="179"/>
      <c r="AJ429" s="179"/>
      <c r="AK429" s="179"/>
      <c r="AL429" s="179"/>
      <c r="AM429" s="179"/>
      <c r="AN429" s="179"/>
      <c r="AO429" s="179"/>
      <c r="AP429" s="179"/>
      <c r="AQ429" s="178"/>
      <c r="AR429" s="178"/>
      <c r="AS429" s="178"/>
      <c r="AT429" s="178"/>
      <c r="AU429" s="178"/>
      <c r="AV429" s="178"/>
      <c r="AW429" s="178"/>
      <c r="AX429" s="178"/>
      <c r="AY429" s="178"/>
      <c r="AZ429" s="178"/>
      <c r="BA429" s="178"/>
      <c r="BB429" s="178"/>
    </row>
    <row r="430" spans="7:54" s="176" customFormat="1" x14ac:dyDescent="0.25">
      <c r="G430" s="177"/>
      <c r="H430" s="177"/>
      <c r="I430" s="177"/>
      <c r="J430" s="177"/>
      <c r="K430" s="177"/>
      <c r="L430" s="177"/>
      <c r="M430" s="177"/>
      <c r="T430" s="178"/>
      <c r="W430" s="179"/>
      <c r="X430" s="179"/>
      <c r="Y430" s="179"/>
      <c r="Z430" s="179"/>
      <c r="AA430" s="179"/>
      <c r="AB430" s="179"/>
      <c r="AC430" s="179"/>
      <c r="AD430" s="179"/>
      <c r="AE430" s="179"/>
      <c r="AF430" s="179"/>
      <c r="AG430" s="179"/>
      <c r="AH430" s="179"/>
      <c r="AI430" s="179"/>
      <c r="AJ430" s="179"/>
      <c r="AK430" s="179"/>
      <c r="AL430" s="179"/>
      <c r="AM430" s="179"/>
      <c r="AN430" s="179"/>
      <c r="AO430" s="179"/>
      <c r="AP430" s="179"/>
      <c r="AQ430" s="178"/>
      <c r="AR430" s="178"/>
      <c r="AS430" s="178"/>
      <c r="AT430" s="178"/>
      <c r="AU430" s="178"/>
      <c r="AV430" s="178"/>
      <c r="AW430" s="178"/>
      <c r="AX430" s="178"/>
      <c r="AY430" s="178"/>
      <c r="AZ430" s="178"/>
      <c r="BA430" s="178"/>
      <c r="BB430" s="178"/>
    </row>
    <row r="431" spans="7:54" s="176" customFormat="1" x14ac:dyDescent="0.25">
      <c r="G431" s="177"/>
      <c r="H431" s="177"/>
      <c r="I431" s="177"/>
      <c r="J431" s="177"/>
      <c r="K431" s="177"/>
      <c r="L431" s="177"/>
      <c r="M431" s="177"/>
      <c r="T431" s="178"/>
      <c r="W431" s="179"/>
      <c r="X431" s="179"/>
      <c r="Y431" s="179"/>
      <c r="Z431" s="179"/>
      <c r="AA431" s="179"/>
      <c r="AB431" s="179"/>
      <c r="AC431" s="179"/>
      <c r="AD431" s="179"/>
      <c r="AE431" s="179"/>
      <c r="AF431" s="179"/>
      <c r="AG431" s="179"/>
      <c r="AH431" s="179"/>
      <c r="AI431" s="179"/>
      <c r="AJ431" s="179"/>
      <c r="AK431" s="179"/>
      <c r="AL431" s="179"/>
      <c r="AM431" s="179"/>
      <c r="AN431" s="179"/>
      <c r="AO431" s="179"/>
      <c r="AP431" s="179"/>
      <c r="AQ431" s="178"/>
      <c r="AR431" s="178"/>
      <c r="AS431" s="178"/>
      <c r="AT431" s="178"/>
      <c r="AU431" s="178"/>
      <c r="AV431" s="178"/>
      <c r="AW431" s="178"/>
      <c r="AX431" s="178"/>
      <c r="AY431" s="178"/>
      <c r="AZ431" s="178"/>
      <c r="BA431" s="178"/>
      <c r="BB431" s="178"/>
    </row>
    <row r="432" spans="7:54" s="176" customFormat="1" x14ac:dyDescent="0.25">
      <c r="G432" s="177"/>
      <c r="H432" s="177"/>
      <c r="I432" s="177"/>
      <c r="J432" s="177"/>
      <c r="K432" s="177"/>
      <c r="L432" s="177"/>
      <c r="M432" s="177"/>
      <c r="T432" s="178"/>
      <c r="W432" s="179"/>
      <c r="X432" s="179"/>
      <c r="Y432" s="179"/>
      <c r="Z432" s="179"/>
      <c r="AA432" s="179"/>
      <c r="AB432" s="179"/>
      <c r="AC432" s="179"/>
      <c r="AD432" s="179"/>
      <c r="AE432" s="179"/>
      <c r="AF432" s="179"/>
      <c r="AG432" s="179"/>
      <c r="AH432" s="179"/>
      <c r="AI432" s="179"/>
      <c r="AJ432" s="179"/>
      <c r="AK432" s="179"/>
      <c r="AL432" s="179"/>
      <c r="AM432" s="179"/>
      <c r="AN432" s="179"/>
      <c r="AO432" s="179"/>
      <c r="AP432" s="179"/>
      <c r="AQ432" s="178"/>
      <c r="AR432" s="178"/>
      <c r="AS432" s="178"/>
      <c r="AT432" s="178"/>
      <c r="AU432" s="178"/>
      <c r="AV432" s="178"/>
      <c r="AW432" s="178"/>
      <c r="AX432" s="178"/>
      <c r="AY432" s="178"/>
      <c r="AZ432" s="178"/>
      <c r="BA432" s="178"/>
      <c r="BB432" s="178"/>
    </row>
    <row r="433" spans="7:54" s="176" customFormat="1" x14ac:dyDescent="0.25">
      <c r="G433" s="177"/>
      <c r="H433" s="177"/>
      <c r="I433" s="177"/>
      <c r="J433" s="177"/>
      <c r="K433" s="177"/>
      <c r="L433" s="177"/>
      <c r="M433" s="177"/>
      <c r="T433" s="178"/>
      <c r="W433" s="179"/>
      <c r="X433" s="179"/>
      <c r="Y433" s="179"/>
      <c r="Z433" s="179"/>
      <c r="AA433" s="179"/>
      <c r="AB433" s="179"/>
      <c r="AC433" s="179"/>
      <c r="AD433" s="179"/>
      <c r="AE433" s="179"/>
      <c r="AF433" s="179"/>
      <c r="AG433" s="179"/>
      <c r="AH433" s="179"/>
      <c r="AI433" s="179"/>
      <c r="AJ433" s="179"/>
      <c r="AK433" s="179"/>
      <c r="AL433" s="179"/>
      <c r="AM433" s="179"/>
      <c r="AN433" s="179"/>
      <c r="AO433" s="179"/>
      <c r="AP433" s="179"/>
      <c r="AQ433" s="178"/>
      <c r="AR433" s="178"/>
      <c r="AS433" s="178"/>
      <c r="AT433" s="178"/>
      <c r="AU433" s="178"/>
      <c r="AV433" s="178"/>
      <c r="AW433" s="178"/>
      <c r="AX433" s="178"/>
      <c r="AY433" s="178"/>
      <c r="AZ433" s="178"/>
      <c r="BA433" s="178"/>
      <c r="BB433" s="178"/>
    </row>
    <row r="434" spans="7:54" s="176" customFormat="1" x14ac:dyDescent="0.25">
      <c r="G434" s="177"/>
      <c r="H434" s="177"/>
      <c r="I434" s="177"/>
      <c r="J434" s="177"/>
      <c r="K434" s="177"/>
      <c r="L434" s="177"/>
      <c r="M434" s="177"/>
      <c r="T434" s="178"/>
      <c r="W434" s="179"/>
      <c r="X434" s="179"/>
      <c r="Y434" s="179"/>
      <c r="Z434" s="179"/>
      <c r="AA434" s="179"/>
      <c r="AB434" s="179"/>
      <c r="AC434" s="179"/>
      <c r="AD434" s="179"/>
      <c r="AE434" s="179"/>
      <c r="AF434" s="179"/>
      <c r="AG434" s="179"/>
      <c r="AH434" s="179"/>
      <c r="AI434" s="179"/>
      <c r="AJ434" s="179"/>
      <c r="AK434" s="179"/>
      <c r="AL434" s="179"/>
      <c r="AM434" s="179"/>
      <c r="AN434" s="179"/>
      <c r="AO434" s="179"/>
      <c r="AP434" s="179"/>
      <c r="AQ434" s="178"/>
      <c r="AR434" s="178"/>
      <c r="AS434" s="178"/>
      <c r="AT434" s="178"/>
      <c r="AU434" s="178"/>
      <c r="AV434" s="178"/>
      <c r="AW434" s="178"/>
      <c r="AX434" s="178"/>
      <c r="AY434" s="178"/>
      <c r="AZ434" s="178"/>
      <c r="BA434" s="178"/>
      <c r="BB434" s="178"/>
    </row>
    <row r="435" spans="7:54" s="176" customFormat="1" x14ac:dyDescent="0.25">
      <c r="G435" s="177"/>
      <c r="H435" s="177"/>
      <c r="I435" s="177"/>
      <c r="J435" s="177"/>
      <c r="K435" s="177"/>
      <c r="L435" s="177"/>
      <c r="M435" s="177"/>
      <c r="T435" s="178"/>
      <c r="W435" s="179"/>
      <c r="X435" s="179"/>
      <c r="Y435" s="179"/>
      <c r="Z435" s="179"/>
      <c r="AA435" s="179"/>
      <c r="AB435" s="179"/>
      <c r="AC435" s="179"/>
      <c r="AD435" s="179"/>
      <c r="AE435" s="179"/>
      <c r="AF435" s="179"/>
      <c r="AG435" s="179"/>
      <c r="AH435" s="179"/>
      <c r="AI435" s="179"/>
      <c r="AJ435" s="179"/>
      <c r="AK435" s="179"/>
      <c r="AL435" s="179"/>
      <c r="AM435" s="179"/>
      <c r="AN435" s="179"/>
      <c r="AO435" s="179"/>
      <c r="AP435" s="179"/>
      <c r="AQ435" s="178"/>
      <c r="AR435" s="178"/>
      <c r="AS435" s="178"/>
      <c r="AT435" s="178"/>
      <c r="AU435" s="178"/>
      <c r="AV435" s="178"/>
      <c r="AW435" s="178"/>
      <c r="AX435" s="178"/>
      <c r="AY435" s="178"/>
      <c r="AZ435" s="178"/>
      <c r="BA435" s="178"/>
      <c r="BB435" s="178"/>
    </row>
    <row r="436" spans="7:54" s="176" customFormat="1" x14ac:dyDescent="0.25">
      <c r="G436" s="177"/>
      <c r="H436" s="177"/>
      <c r="I436" s="177"/>
      <c r="J436" s="177"/>
      <c r="K436" s="177"/>
      <c r="L436" s="177"/>
      <c r="M436" s="177"/>
      <c r="T436" s="178"/>
      <c r="W436" s="179"/>
      <c r="X436" s="179"/>
      <c r="Y436" s="179"/>
      <c r="Z436" s="179"/>
      <c r="AA436" s="179"/>
      <c r="AB436" s="179"/>
      <c r="AC436" s="179"/>
      <c r="AD436" s="179"/>
      <c r="AE436" s="179"/>
      <c r="AF436" s="179"/>
      <c r="AG436" s="179"/>
      <c r="AH436" s="179"/>
      <c r="AI436" s="179"/>
      <c r="AJ436" s="179"/>
      <c r="AK436" s="179"/>
      <c r="AL436" s="179"/>
      <c r="AM436" s="179"/>
      <c r="AN436" s="179"/>
      <c r="AO436" s="179"/>
      <c r="AP436" s="179"/>
      <c r="AQ436" s="178"/>
      <c r="AR436" s="178"/>
      <c r="AS436" s="178"/>
      <c r="AT436" s="178"/>
      <c r="AU436" s="178"/>
      <c r="AV436" s="178"/>
      <c r="AW436" s="178"/>
      <c r="AX436" s="178"/>
      <c r="AY436" s="178"/>
      <c r="AZ436" s="178"/>
      <c r="BA436" s="178"/>
      <c r="BB436" s="178"/>
    </row>
    <row r="437" spans="7:54" s="176" customFormat="1" x14ac:dyDescent="0.25">
      <c r="G437" s="177"/>
      <c r="H437" s="177"/>
      <c r="I437" s="177"/>
      <c r="J437" s="177"/>
      <c r="K437" s="177"/>
      <c r="L437" s="177"/>
      <c r="M437" s="177"/>
      <c r="T437" s="178"/>
      <c r="W437" s="179"/>
      <c r="X437" s="179"/>
      <c r="Y437" s="179"/>
      <c r="Z437" s="179"/>
      <c r="AA437" s="179"/>
      <c r="AB437" s="179"/>
      <c r="AC437" s="179"/>
      <c r="AD437" s="179"/>
      <c r="AE437" s="179"/>
      <c r="AF437" s="179"/>
      <c r="AG437" s="179"/>
      <c r="AH437" s="179"/>
      <c r="AI437" s="179"/>
      <c r="AJ437" s="179"/>
      <c r="AK437" s="179"/>
      <c r="AL437" s="179"/>
      <c r="AM437" s="179"/>
      <c r="AN437" s="179"/>
      <c r="AO437" s="179"/>
      <c r="AP437" s="179"/>
      <c r="AQ437" s="178"/>
      <c r="AR437" s="178"/>
      <c r="AS437" s="178"/>
      <c r="AT437" s="178"/>
      <c r="AU437" s="178"/>
      <c r="AV437" s="178"/>
      <c r="AW437" s="178"/>
      <c r="AX437" s="178"/>
      <c r="AY437" s="178"/>
      <c r="AZ437" s="178"/>
      <c r="BA437" s="178"/>
      <c r="BB437" s="178"/>
    </row>
    <row r="438" spans="7:54" s="176" customFormat="1" x14ac:dyDescent="0.25">
      <c r="G438" s="177"/>
      <c r="H438" s="177"/>
      <c r="I438" s="177"/>
      <c r="J438" s="177"/>
      <c r="K438" s="177"/>
      <c r="L438" s="177"/>
      <c r="M438" s="177"/>
      <c r="T438" s="178"/>
      <c r="W438" s="179"/>
      <c r="X438" s="179"/>
      <c r="Y438" s="179"/>
      <c r="Z438" s="179"/>
      <c r="AA438" s="179"/>
      <c r="AB438" s="179"/>
      <c r="AC438" s="179"/>
      <c r="AD438" s="179"/>
      <c r="AE438" s="179"/>
      <c r="AF438" s="179"/>
      <c r="AG438" s="179"/>
      <c r="AH438" s="179"/>
      <c r="AI438" s="179"/>
      <c r="AJ438" s="179"/>
      <c r="AK438" s="179"/>
      <c r="AL438" s="179"/>
      <c r="AM438" s="179"/>
      <c r="AN438" s="179"/>
      <c r="AO438" s="179"/>
      <c r="AP438" s="179"/>
      <c r="AQ438" s="178"/>
      <c r="AR438" s="178"/>
      <c r="AS438" s="178"/>
      <c r="AT438" s="178"/>
      <c r="AU438" s="178"/>
      <c r="AV438" s="178"/>
      <c r="AW438" s="178"/>
      <c r="AX438" s="178"/>
      <c r="AY438" s="178"/>
      <c r="AZ438" s="178"/>
      <c r="BA438" s="178"/>
      <c r="BB438" s="178"/>
    </row>
    <row r="439" spans="7:54" s="176" customFormat="1" x14ac:dyDescent="0.25">
      <c r="G439" s="177"/>
      <c r="H439" s="177"/>
      <c r="I439" s="177"/>
      <c r="J439" s="177"/>
      <c r="K439" s="177"/>
      <c r="L439" s="177"/>
      <c r="M439" s="177"/>
      <c r="T439" s="178"/>
      <c r="W439" s="179"/>
      <c r="X439" s="179"/>
      <c r="Y439" s="179"/>
      <c r="Z439" s="179"/>
      <c r="AA439" s="179"/>
      <c r="AB439" s="179"/>
      <c r="AC439" s="179"/>
      <c r="AD439" s="179"/>
      <c r="AE439" s="179"/>
      <c r="AF439" s="179"/>
      <c r="AG439" s="179"/>
      <c r="AH439" s="179"/>
      <c r="AI439" s="179"/>
      <c r="AJ439" s="179"/>
      <c r="AK439" s="179"/>
      <c r="AL439" s="179"/>
      <c r="AM439" s="179"/>
      <c r="AN439" s="179"/>
      <c r="AO439" s="179"/>
      <c r="AP439" s="179"/>
      <c r="AQ439" s="178"/>
      <c r="AR439" s="178"/>
      <c r="AS439" s="178"/>
      <c r="AT439" s="178"/>
      <c r="AU439" s="178"/>
      <c r="AV439" s="178"/>
      <c r="AW439" s="178"/>
      <c r="AX439" s="178"/>
      <c r="AY439" s="178"/>
      <c r="AZ439" s="178"/>
      <c r="BA439" s="178"/>
      <c r="BB439" s="178"/>
    </row>
    <row r="440" spans="7:54" s="176" customFormat="1" x14ac:dyDescent="0.25">
      <c r="G440" s="177"/>
      <c r="H440" s="177"/>
      <c r="I440" s="177"/>
      <c r="J440" s="177"/>
      <c r="K440" s="177"/>
      <c r="L440" s="177"/>
      <c r="M440" s="177"/>
      <c r="T440" s="178"/>
      <c r="W440" s="179"/>
      <c r="X440" s="179"/>
      <c r="Y440" s="179"/>
      <c r="Z440" s="179"/>
      <c r="AA440" s="179"/>
      <c r="AB440" s="179"/>
      <c r="AC440" s="179"/>
      <c r="AD440" s="179"/>
      <c r="AE440" s="179"/>
      <c r="AF440" s="179"/>
      <c r="AG440" s="179"/>
      <c r="AH440" s="179"/>
      <c r="AI440" s="179"/>
      <c r="AJ440" s="179"/>
      <c r="AK440" s="179"/>
      <c r="AL440" s="179"/>
      <c r="AM440" s="179"/>
      <c r="AN440" s="179"/>
      <c r="AO440" s="179"/>
      <c r="AP440" s="179"/>
      <c r="AQ440" s="178"/>
      <c r="AR440" s="178"/>
      <c r="AS440" s="178"/>
      <c r="AT440" s="178"/>
      <c r="AU440" s="178"/>
      <c r="AV440" s="178"/>
      <c r="AW440" s="178"/>
      <c r="AX440" s="178"/>
      <c r="AY440" s="178"/>
      <c r="AZ440" s="178"/>
      <c r="BA440" s="178"/>
      <c r="BB440" s="178"/>
    </row>
    <row r="441" spans="7:54" s="176" customFormat="1" x14ac:dyDescent="0.25">
      <c r="G441" s="177"/>
      <c r="H441" s="177"/>
      <c r="I441" s="177"/>
      <c r="J441" s="177"/>
      <c r="K441" s="177"/>
      <c r="L441" s="177"/>
      <c r="M441" s="177"/>
      <c r="T441" s="178"/>
      <c r="W441" s="179"/>
      <c r="X441" s="179"/>
      <c r="Y441" s="179"/>
      <c r="Z441" s="179"/>
      <c r="AA441" s="179"/>
      <c r="AB441" s="179"/>
      <c r="AC441" s="179"/>
      <c r="AD441" s="179"/>
      <c r="AE441" s="179"/>
      <c r="AF441" s="179"/>
      <c r="AG441" s="179"/>
      <c r="AH441" s="179"/>
      <c r="AI441" s="179"/>
      <c r="AJ441" s="179"/>
      <c r="AK441" s="179"/>
      <c r="AL441" s="179"/>
      <c r="AM441" s="179"/>
      <c r="AN441" s="179"/>
      <c r="AO441" s="179"/>
      <c r="AP441" s="179"/>
      <c r="AQ441" s="178"/>
      <c r="AR441" s="178"/>
      <c r="AS441" s="178"/>
      <c r="AT441" s="178"/>
      <c r="AU441" s="178"/>
      <c r="AV441" s="178"/>
      <c r="AW441" s="178"/>
      <c r="AX441" s="178"/>
      <c r="AY441" s="178"/>
      <c r="AZ441" s="178"/>
      <c r="BA441" s="178"/>
      <c r="BB441" s="178"/>
    </row>
    <row r="442" spans="7:54" s="176" customFormat="1" x14ac:dyDescent="0.25">
      <c r="G442" s="177"/>
      <c r="H442" s="177"/>
      <c r="I442" s="177"/>
      <c r="J442" s="177"/>
      <c r="K442" s="177"/>
      <c r="L442" s="177"/>
      <c r="M442" s="177"/>
      <c r="T442" s="178"/>
      <c r="W442" s="179"/>
      <c r="X442" s="179"/>
      <c r="Y442" s="179"/>
      <c r="Z442" s="179"/>
      <c r="AA442" s="179"/>
      <c r="AB442" s="179"/>
      <c r="AC442" s="179"/>
      <c r="AD442" s="179"/>
      <c r="AE442" s="179"/>
      <c r="AF442" s="179"/>
      <c r="AG442" s="179"/>
      <c r="AH442" s="179"/>
      <c r="AI442" s="179"/>
      <c r="AJ442" s="179"/>
      <c r="AK442" s="179"/>
      <c r="AL442" s="179"/>
      <c r="AM442" s="179"/>
      <c r="AN442" s="179"/>
      <c r="AO442" s="179"/>
      <c r="AP442" s="179"/>
      <c r="AQ442" s="178"/>
      <c r="AR442" s="178"/>
      <c r="AS442" s="178"/>
      <c r="AT442" s="178"/>
      <c r="AU442" s="178"/>
      <c r="AV442" s="178"/>
      <c r="AW442" s="178"/>
      <c r="AX442" s="178"/>
      <c r="AY442" s="178"/>
      <c r="AZ442" s="178"/>
      <c r="BA442" s="178"/>
      <c r="BB442" s="178"/>
    </row>
    <row r="443" spans="7:54" s="176" customFormat="1" x14ac:dyDescent="0.25">
      <c r="G443" s="177"/>
      <c r="H443" s="177"/>
      <c r="I443" s="177"/>
      <c r="J443" s="177"/>
      <c r="K443" s="177"/>
      <c r="L443" s="177"/>
      <c r="M443" s="177"/>
      <c r="T443" s="178"/>
      <c r="W443" s="179"/>
      <c r="X443" s="179"/>
      <c r="Y443" s="179"/>
      <c r="Z443" s="179"/>
      <c r="AA443" s="179"/>
      <c r="AB443" s="179"/>
      <c r="AC443" s="179"/>
      <c r="AD443" s="179"/>
      <c r="AE443" s="179"/>
      <c r="AF443" s="179"/>
      <c r="AG443" s="179"/>
      <c r="AH443" s="179"/>
      <c r="AI443" s="179"/>
      <c r="AJ443" s="179"/>
      <c r="AK443" s="179"/>
      <c r="AL443" s="179"/>
      <c r="AM443" s="179"/>
      <c r="AN443" s="179"/>
      <c r="AO443" s="179"/>
      <c r="AP443" s="179"/>
      <c r="AQ443" s="178"/>
      <c r="AR443" s="178"/>
      <c r="AS443" s="178"/>
      <c r="AT443" s="178"/>
      <c r="AU443" s="178"/>
      <c r="AV443" s="178"/>
      <c r="AW443" s="178"/>
      <c r="AX443" s="178"/>
      <c r="AY443" s="178"/>
      <c r="AZ443" s="178"/>
      <c r="BA443" s="178"/>
      <c r="BB443" s="178"/>
    </row>
    <row r="444" spans="7:54" s="176" customFormat="1" x14ac:dyDescent="0.25">
      <c r="G444" s="177"/>
      <c r="H444" s="177"/>
      <c r="I444" s="177"/>
      <c r="J444" s="177"/>
      <c r="K444" s="177"/>
      <c r="L444" s="177"/>
      <c r="M444" s="177"/>
      <c r="T444" s="178"/>
      <c r="W444" s="179"/>
      <c r="X444" s="179"/>
      <c r="Y444" s="179"/>
      <c r="Z444" s="179"/>
      <c r="AA444" s="179"/>
      <c r="AB444" s="179"/>
      <c r="AC444" s="179"/>
      <c r="AD444" s="179"/>
      <c r="AE444" s="179"/>
      <c r="AF444" s="179"/>
      <c r="AG444" s="179"/>
      <c r="AH444" s="179"/>
      <c r="AI444" s="179"/>
      <c r="AJ444" s="179"/>
      <c r="AK444" s="179"/>
      <c r="AL444" s="179"/>
      <c r="AM444" s="179"/>
      <c r="AN444" s="179"/>
      <c r="AO444" s="179"/>
      <c r="AP444" s="179"/>
      <c r="AQ444" s="178"/>
      <c r="AR444" s="178"/>
      <c r="AS444" s="178"/>
      <c r="AT444" s="178"/>
      <c r="AU444" s="178"/>
      <c r="AV444" s="178"/>
      <c r="AW444" s="178"/>
      <c r="AX444" s="178"/>
      <c r="AY444" s="178"/>
      <c r="AZ444" s="178"/>
      <c r="BA444" s="178"/>
      <c r="BB444" s="178"/>
    </row>
    <row r="445" spans="7:54" s="176" customFormat="1" x14ac:dyDescent="0.25">
      <c r="G445" s="177"/>
      <c r="H445" s="177"/>
      <c r="I445" s="177"/>
      <c r="J445" s="177"/>
      <c r="K445" s="177"/>
      <c r="L445" s="177"/>
      <c r="M445" s="177"/>
      <c r="T445" s="178"/>
      <c r="W445" s="179"/>
      <c r="X445" s="179"/>
      <c r="Y445" s="179"/>
      <c r="Z445" s="179"/>
      <c r="AA445" s="179"/>
      <c r="AB445" s="179"/>
      <c r="AC445" s="179"/>
      <c r="AD445" s="179"/>
      <c r="AE445" s="179"/>
      <c r="AF445" s="179"/>
      <c r="AG445" s="179"/>
      <c r="AH445" s="179"/>
      <c r="AI445" s="179"/>
      <c r="AJ445" s="179"/>
      <c r="AK445" s="179"/>
      <c r="AL445" s="179"/>
      <c r="AM445" s="179"/>
      <c r="AN445" s="179"/>
      <c r="AO445" s="179"/>
      <c r="AP445" s="179"/>
      <c r="AQ445" s="178"/>
      <c r="AR445" s="178"/>
      <c r="AS445" s="178"/>
      <c r="AT445" s="178"/>
      <c r="AU445" s="178"/>
      <c r="AV445" s="178"/>
      <c r="AW445" s="178"/>
      <c r="AX445" s="178"/>
      <c r="AY445" s="178"/>
      <c r="AZ445" s="178"/>
      <c r="BA445" s="178"/>
      <c r="BB445" s="178"/>
    </row>
    <row r="446" spans="7:54" s="176" customFormat="1" x14ac:dyDescent="0.25">
      <c r="G446" s="177"/>
      <c r="H446" s="177"/>
      <c r="I446" s="177"/>
      <c r="J446" s="177"/>
      <c r="K446" s="177"/>
      <c r="L446" s="177"/>
      <c r="M446" s="177"/>
      <c r="T446" s="178"/>
      <c r="W446" s="179"/>
      <c r="X446" s="179"/>
      <c r="Y446" s="179"/>
      <c r="Z446" s="179"/>
      <c r="AA446" s="179"/>
      <c r="AB446" s="179"/>
      <c r="AC446" s="179"/>
      <c r="AD446" s="179"/>
      <c r="AE446" s="179"/>
      <c r="AF446" s="179"/>
      <c r="AG446" s="179"/>
      <c r="AH446" s="179"/>
      <c r="AI446" s="179"/>
      <c r="AJ446" s="179"/>
      <c r="AK446" s="179"/>
      <c r="AL446" s="179"/>
      <c r="AM446" s="179"/>
      <c r="AN446" s="179"/>
      <c r="AO446" s="179"/>
      <c r="AP446" s="179"/>
      <c r="AQ446" s="178"/>
      <c r="AR446" s="178"/>
      <c r="AS446" s="178"/>
      <c r="AT446" s="178"/>
      <c r="AU446" s="178"/>
      <c r="AV446" s="178"/>
      <c r="AW446" s="178"/>
      <c r="AX446" s="178"/>
      <c r="AY446" s="178"/>
      <c r="AZ446" s="178"/>
      <c r="BA446" s="178"/>
      <c r="BB446" s="178"/>
    </row>
    <row r="447" spans="7:54" s="176" customFormat="1" x14ac:dyDescent="0.25">
      <c r="G447" s="177"/>
      <c r="H447" s="177"/>
      <c r="I447" s="177"/>
      <c r="J447" s="177"/>
      <c r="K447" s="177"/>
      <c r="L447" s="177"/>
      <c r="M447" s="177"/>
      <c r="T447" s="178"/>
      <c r="W447" s="179"/>
      <c r="X447" s="179"/>
      <c r="Y447" s="179"/>
      <c r="Z447" s="179"/>
      <c r="AA447" s="179"/>
      <c r="AB447" s="179"/>
      <c r="AC447" s="179"/>
      <c r="AD447" s="179"/>
      <c r="AE447" s="179"/>
      <c r="AF447" s="179"/>
      <c r="AG447" s="179"/>
      <c r="AH447" s="179"/>
      <c r="AI447" s="179"/>
      <c r="AJ447" s="179"/>
      <c r="AK447" s="179"/>
      <c r="AL447" s="179"/>
      <c r="AM447" s="179"/>
      <c r="AN447" s="179"/>
      <c r="AO447" s="179"/>
      <c r="AP447" s="179"/>
      <c r="AQ447" s="178"/>
      <c r="AR447" s="178"/>
      <c r="AS447" s="178"/>
      <c r="AT447" s="178"/>
      <c r="AU447" s="178"/>
      <c r="AV447" s="178"/>
      <c r="AW447" s="178"/>
      <c r="AX447" s="178"/>
      <c r="AY447" s="178"/>
      <c r="AZ447" s="178"/>
      <c r="BA447" s="178"/>
      <c r="BB447" s="178"/>
    </row>
    <row r="448" spans="7:54" s="176" customFormat="1" x14ac:dyDescent="0.25">
      <c r="G448" s="177"/>
      <c r="H448" s="177"/>
      <c r="I448" s="177"/>
      <c r="J448" s="177"/>
      <c r="K448" s="177"/>
      <c r="L448" s="177"/>
      <c r="M448" s="177"/>
      <c r="T448" s="178"/>
      <c r="W448" s="179"/>
      <c r="X448" s="179"/>
      <c r="Y448" s="179"/>
      <c r="Z448" s="179"/>
      <c r="AA448" s="179"/>
      <c r="AB448" s="179"/>
      <c r="AC448" s="179"/>
      <c r="AD448" s="179"/>
      <c r="AE448" s="179"/>
      <c r="AF448" s="179"/>
      <c r="AG448" s="179"/>
      <c r="AH448" s="179"/>
      <c r="AI448" s="179"/>
      <c r="AJ448" s="179"/>
      <c r="AK448" s="179"/>
      <c r="AL448" s="179"/>
      <c r="AM448" s="179"/>
      <c r="AN448" s="179"/>
      <c r="AO448" s="179"/>
      <c r="AP448" s="179"/>
      <c r="AQ448" s="178"/>
      <c r="AR448" s="178"/>
      <c r="AS448" s="178"/>
      <c r="AT448" s="178"/>
      <c r="AU448" s="178"/>
      <c r="AV448" s="178"/>
      <c r="AW448" s="178"/>
      <c r="AX448" s="178"/>
      <c r="AY448" s="178"/>
      <c r="AZ448" s="178"/>
      <c r="BA448" s="178"/>
      <c r="BB448" s="178"/>
    </row>
    <row r="449" spans="7:54" s="176" customFormat="1" x14ac:dyDescent="0.25">
      <c r="G449" s="177"/>
      <c r="H449" s="177"/>
      <c r="I449" s="177"/>
      <c r="J449" s="177"/>
      <c r="K449" s="177"/>
      <c r="L449" s="177"/>
      <c r="M449" s="177"/>
      <c r="T449" s="178"/>
      <c r="W449" s="179"/>
      <c r="X449" s="179"/>
      <c r="Y449" s="179"/>
      <c r="Z449" s="179"/>
      <c r="AA449" s="179"/>
      <c r="AB449" s="179"/>
      <c r="AC449" s="179"/>
      <c r="AD449" s="179"/>
      <c r="AE449" s="179"/>
      <c r="AF449" s="179"/>
      <c r="AG449" s="179"/>
      <c r="AH449" s="179"/>
      <c r="AI449" s="179"/>
      <c r="AJ449" s="179"/>
      <c r="AK449" s="179"/>
      <c r="AL449" s="179"/>
      <c r="AM449" s="179"/>
      <c r="AN449" s="179"/>
      <c r="AO449" s="179"/>
      <c r="AP449" s="179"/>
      <c r="AQ449" s="178"/>
      <c r="AR449" s="178"/>
      <c r="AS449" s="178"/>
      <c r="AT449" s="178"/>
      <c r="AU449" s="178"/>
      <c r="AV449" s="178"/>
      <c r="AW449" s="178"/>
      <c r="AX449" s="178"/>
      <c r="AY449" s="178"/>
      <c r="AZ449" s="178"/>
      <c r="BA449" s="178"/>
      <c r="BB449" s="178"/>
    </row>
    <row r="450" spans="7:54" s="176" customFormat="1" x14ac:dyDescent="0.25">
      <c r="G450" s="177"/>
      <c r="H450" s="177"/>
      <c r="I450" s="177"/>
      <c r="J450" s="177"/>
      <c r="K450" s="177"/>
      <c r="L450" s="177"/>
      <c r="M450" s="177"/>
      <c r="T450" s="178"/>
      <c r="W450" s="179"/>
      <c r="X450" s="179"/>
      <c r="Y450" s="179"/>
      <c r="Z450" s="179"/>
      <c r="AA450" s="179"/>
      <c r="AB450" s="179"/>
      <c r="AC450" s="179"/>
      <c r="AD450" s="179"/>
      <c r="AE450" s="179"/>
      <c r="AF450" s="179"/>
      <c r="AG450" s="179"/>
      <c r="AH450" s="179"/>
      <c r="AI450" s="179"/>
      <c r="AJ450" s="179"/>
      <c r="AK450" s="179"/>
      <c r="AL450" s="179"/>
      <c r="AM450" s="179"/>
      <c r="AN450" s="179"/>
      <c r="AO450" s="179"/>
      <c r="AP450" s="179"/>
      <c r="AQ450" s="178"/>
      <c r="AR450" s="178"/>
      <c r="AS450" s="178"/>
      <c r="AT450" s="178"/>
      <c r="AU450" s="178"/>
      <c r="AV450" s="178"/>
      <c r="AW450" s="178"/>
      <c r="AX450" s="178"/>
      <c r="AY450" s="178"/>
      <c r="AZ450" s="178"/>
      <c r="BA450" s="178"/>
      <c r="BB450" s="178"/>
    </row>
    <row r="451" spans="7:54" s="176" customFormat="1" x14ac:dyDescent="0.25">
      <c r="G451" s="177"/>
      <c r="H451" s="177"/>
      <c r="I451" s="177"/>
      <c r="J451" s="177"/>
      <c r="K451" s="177"/>
      <c r="L451" s="177"/>
      <c r="M451" s="177"/>
      <c r="T451" s="178"/>
      <c r="W451" s="179"/>
      <c r="X451" s="179"/>
      <c r="Y451" s="179"/>
      <c r="Z451" s="179"/>
      <c r="AA451" s="179"/>
      <c r="AB451" s="179"/>
      <c r="AC451" s="179"/>
      <c r="AD451" s="179"/>
      <c r="AE451" s="179"/>
      <c r="AF451" s="179"/>
      <c r="AG451" s="179"/>
      <c r="AH451" s="179"/>
      <c r="AI451" s="179"/>
      <c r="AJ451" s="179"/>
      <c r="AK451" s="179"/>
      <c r="AL451" s="179"/>
      <c r="AM451" s="179"/>
      <c r="AN451" s="179"/>
      <c r="AO451" s="179"/>
      <c r="AP451" s="179"/>
      <c r="AQ451" s="178"/>
      <c r="AR451" s="178"/>
      <c r="AS451" s="178"/>
      <c r="AT451" s="178"/>
      <c r="AU451" s="178"/>
      <c r="AV451" s="178"/>
      <c r="AW451" s="178"/>
      <c r="AX451" s="178"/>
      <c r="AY451" s="178"/>
      <c r="AZ451" s="178"/>
      <c r="BA451" s="178"/>
      <c r="BB451" s="178"/>
    </row>
    <row r="452" spans="7:54" s="176" customFormat="1" x14ac:dyDescent="0.25">
      <c r="G452" s="177"/>
      <c r="H452" s="177"/>
      <c r="I452" s="177"/>
      <c r="J452" s="177"/>
      <c r="K452" s="177"/>
      <c r="L452" s="177"/>
      <c r="M452" s="177"/>
      <c r="T452" s="178"/>
      <c r="W452" s="179"/>
      <c r="X452" s="179"/>
      <c r="Y452" s="179"/>
      <c r="Z452" s="179"/>
      <c r="AA452" s="179"/>
      <c r="AB452" s="179"/>
      <c r="AC452" s="179"/>
      <c r="AD452" s="179"/>
      <c r="AE452" s="179"/>
      <c r="AF452" s="179"/>
      <c r="AG452" s="179"/>
      <c r="AH452" s="179"/>
      <c r="AI452" s="179"/>
      <c r="AJ452" s="179"/>
      <c r="AK452" s="179"/>
      <c r="AL452" s="179"/>
      <c r="AM452" s="179"/>
      <c r="AN452" s="179"/>
      <c r="AO452" s="179"/>
      <c r="AP452" s="179"/>
      <c r="AQ452" s="178"/>
      <c r="AR452" s="178"/>
      <c r="AS452" s="178"/>
      <c r="AT452" s="178"/>
      <c r="AU452" s="178"/>
      <c r="AV452" s="178"/>
      <c r="AW452" s="178"/>
      <c r="AX452" s="178"/>
      <c r="AY452" s="178"/>
      <c r="AZ452" s="178"/>
      <c r="BA452" s="178"/>
      <c r="BB452" s="178"/>
    </row>
    <row r="453" spans="7:54" s="176" customFormat="1" x14ac:dyDescent="0.25">
      <c r="G453" s="177"/>
      <c r="H453" s="177"/>
      <c r="I453" s="177"/>
      <c r="J453" s="177"/>
      <c r="K453" s="177"/>
      <c r="L453" s="177"/>
      <c r="M453" s="177"/>
      <c r="T453" s="178"/>
      <c r="W453" s="179"/>
      <c r="X453" s="179"/>
      <c r="Y453" s="179"/>
      <c r="Z453" s="179"/>
      <c r="AA453" s="179"/>
      <c r="AB453" s="179"/>
      <c r="AC453" s="179"/>
      <c r="AD453" s="179"/>
      <c r="AE453" s="179"/>
      <c r="AF453" s="179"/>
      <c r="AG453" s="179"/>
      <c r="AH453" s="179"/>
      <c r="AI453" s="179"/>
      <c r="AJ453" s="179"/>
      <c r="AK453" s="179"/>
      <c r="AL453" s="179"/>
      <c r="AM453" s="179"/>
      <c r="AN453" s="179"/>
      <c r="AO453" s="179"/>
      <c r="AP453" s="179"/>
      <c r="AQ453" s="178"/>
      <c r="AR453" s="178"/>
      <c r="AS453" s="178"/>
      <c r="AT453" s="178"/>
      <c r="AU453" s="178"/>
      <c r="AV453" s="178"/>
      <c r="AW453" s="178"/>
      <c r="AX453" s="178"/>
      <c r="AY453" s="178"/>
      <c r="AZ453" s="178"/>
      <c r="BA453" s="178"/>
      <c r="BB453" s="178"/>
    </row>
    <row r="454" spans="7:54" s="176" customFormat="1" x14ac:dyDescent="0.25">
      <c r="G454" s="177"/>
      <c r="H454" s="177"/>
      <c r="I454" s="177"/>
      <c r="J454" s="177"/>
      <c r="K454" s="177"/>
      <c r="L454" s="177"/>
      <c r="M454" s="177"/>
      <c r="T454" s="178"/>
      <c r="W454" s="179"/>
      <c r="X454" s="179"/>
      <c r="Y454" s="179"/>
      <c r="Z454" s="179"/>
      <c r="AA454" s="179"/>
      <c r="AB454" s="179"/>
      <c r="AC454" s="179"/>
      <c r="AD454" s="179"/>
      <c r="AE454" s="179"/>
      <c r="AF454" s="179"/>
      <c r="AG454" s="179"/>
      <c r="AH454" s="179"/>
      <c r="AI454" s="179"/>
      <c r="AJ454" s="179"/>
      <c r="AK454" s="179"/>
      <c r="AL454" s="179"/>
      <c r="AM454" s="179"/>
      <c r="AN454" s="179"/>
      <c r="AO454" s="179"/>
      <c r="AP454" s="179"/>
      <c r="AQ454" s="178"/>
      <c r="AR454" s="178"/>
      <c r="AS454" s="178"/>
      <c r="AT454" s="178"/>
      <c r="AU454" s="178"/>
      <c r="AV454" s="178"/>
      <c r="AW454" s="178"/>
      <c r="AX454" s="178"/>
      <c r="AY454" s="178"/>
      <c r="AZ454" s="178"/>
      <c r="BA454" s="178"/>
      <c r="BB454" s="178"/>
    </row>
    <row r="455" spans="7:54" s="176" customFormat="1" x14ac:dyDescent="0.25">
      <c r="G455" s="177"/>
      <c r="H455" s="177"/>
      <c r="I455" s="177"/>
      <c r="J455" s="177"/>
      <c r="K455" s="177"/>
      <c r="L455" s="177"/>
      <c r="M455" s="177"/>
      <c r="T455" s="178"/>
      <c r="W455" s="179"/>
      <c r="X455" s="179"/>
      <c r="Y455" s="179"/>
      <c r="Z455" s="179"/>
      <c r="AA455" s="179"/>
      <c r="AB455" s="179"/>
      <c r="AC455" s="179"/>
      <c r="AD455" s="179"/>
      <c r="AE455" s="179"/>
      <c r="AF455" s="179"/>
      <c r="AG455" s="179"/>
      <c r="AH455" s="179"/>
      <c r="AI455" s="179"/>
      <c r="AJ455" s="179"/>
      <c r="AK455" s="179"/>
      <c r="AL455" s="179"/>
      <c r="AM455" s="179"/>
      <c r="AN455" s="179"/>
      <c r="AO455" s="179"/>
      <c r="AP455" s="179"/>
      <c r="AQ455" s="178"/>
      <c r="AR455" s="178"/>
      <c r="AS455" s="178"/>
      <c r="AT455" s="178"/>
      <c r="AU455" s="178"/>
      <c r="AV455" s="178"/>
      <c r="AW455" s="178"/>
      <c r="AX455" s="178"/>
      <c r="AY455" s="178"/>
      <c r="AZ455" s="178"/>
      <c r="BA455" s="178"/>
      <c r="BB455" s="178"/>
    </row>
    <row r="456" spans="7:54" s="176" customFormat="1" x14ac:dyDescent="0.25">
      <c r="G456" s="177"/>
      <c r="H456" s="177"/>
      <c r="I456" s="177"/>
      <c r="J456" s="177"/>
      <c r="K456" s="177"/>
      <c r="L456" s="177"/>
      <c r="M456" s="177"/>
      <c r="T456" s="178"/>
      <c r="W456" s="179"/>
      <c r="X456" s="179"/>
      <c r="Y456" s="179"/>
      <c r="Z456" s="179"/>
      <c r="AA456" s="179"/>
      <c r="AB456" s="179"/>
      <c r="AC456" s="179"/>
      <c r="AD456" s="179"/>
      <c r="AE456" s="179"/>
      <c r="AF456" s="179"/>
      <c r="AG456" s="179"/>
      <c r="AH456" s="179"/>
      <c r="AI456" s="179"/>
      <c r="AJ456" s="179"/>
      <c r="AK456" s="179"/>
      <c r="AL456" s="179"/>
      <c r="AM456" s="179"/>
      <c r="AN456" s="179"/>
      <c r="AO456" s="179"/>
      <c r="AP456" s="179"/>
      <c r="AQ456" s="178"/>
      <c r="AR456" s="178"/>
      <c r="AS456" s="178"/>
      <c r="AT456" s="178"/>
      <c r="AU456" s="178"/>
      <c r="AV456" s="178"/>
      <c r="AW456" s="178"/>
      <c r="AX456" s="178"/>
      <c r="AY456" s="178"/>
      <c r="AZ456" s="178"/>
      <c r="BA456" s="178"/>
      <c r="BB456" s="178"/>
    </row>
    <row r="457" spans="7:54" s="176" customFormat="1" x14ac:dyDescent="0.25">
      <c r="G457" s="177"/>
      <c r="H457" s="177"/>
      <c r="I457" s="177"/>
      <c r="J457" s="177"/>
      <c r="K457" s="177"/>
      <c r="L457" s="177"/>
      <c r="M457" s="177"/>
      <c r="T457" s="178"/>
      <c r="W457" s="179"/>
      <c r="X457" s="179"/>
      <c r="Y457" s="179"/>
      <c r="Z457" s="179"/>
      <c r="AA457" s="179"/>
      <c r="AB457" s="179"/>
      <c r="AC457" s="179"/>
      <c r="AD457" s="179"/>
      <c r="AE457" s="179"/>
      <c r="AF457" s="179"/>
      <c r="AG457" s="179"/>
      <c r="AH457" s="179"/>
      <c r="AI457" s="179"/>
      <c r="AJ457" s="179"/>
      <c r="AK457" s="179"/>
      <c r="AL457" s="179"/>
      <c r="AM457" s="179"/>
      <c r="AN457" s="179"/>
      <c r="AO457" s="179"/>
      <c r="AP457" s="179"/>
      <c r="AQ457" s="178"/>
      <c r="AR457" s="178"/>
      <c r="AS457" s="178"/>
      <c r="AT457" s="178"/>
      <c r="AU457" s="178"/>
      <c r="AV457" s="178"/>
      <c r="AW457" s="178"/>
      <c r="AX457" s="178"/>
      <c r="AY457" s="178"/>
      <c r="AZ457" s="178"/>
      <c r="BA457" s="178"/>
      <c r="BB457" s="178"/>
    </row>
    <row r="458" spans="7:54" s="176" customFormat="1" x14ac:dyDescent="0.25">
      <c r="G458" s="177"/>
      <c r="H458" s="177"/>
      <c r="I458" s="177"/>
      <c r="J458" s="177"/>
      <c r="K458" s="177"/>
      <c r="L458" s="177"/>
      <c r="M458" s="177"/>
      <c r="T458" s="178"/>
      <c r="W458" s="179"/>
      <c r="X458" s="179"/>
      <c r="Y458" s="179"/>
      <c r="Z458" s="179"/>
      <c r="AA458" s="179"/>
      <c r="AB458" s="179"/>
      <c r="AC458" s="179"/>
      <c r="AD458" s="179"/>
      <c r="AE458" s="179"/>
      <c r="AF458" s="179"/>
      <c r="AG458" s="179"/>
      <c r="AH458" s="179"/>
      <c r="AI458" s="179"/>
      <c r="AJ458" s="179"/>
      <c r="AK458" s="179"/>
      <c r="AL458" s="179"/>
      <c r="AM458" s="179"/>
      <c r="AN458" s="179"/>
      <c r="AO458" s="179"/>
      <c r="AP458" s="179"/>
      <c r="AQ458" s="178"/>
      <c r="AR458" s="178"/>
      <c r="AS458" s="178"/>
      <c r="AT458" s="178"/>
      <c r="AU458" s="178"/>
      <c r="AV458" s="178"/>
      <c r="AW458" s="178"/>
      <c r="AX458" s="178"/>
      <c r="AY458" s="178"/>
      <c r="AZ458" s="178"/>
      <c r="BA458" s="178"/>
      <c r="BB458" s="178"/>
    </row>
    <row r="459" spans="7:54" s="176" customFormat="1" x14ac:dyDescent="0.25">
      <c r="G459" s="177"/>
      <c r="H459" s="177"/>
      <c r="I459" s="177"/>
      <c r="J459" s="177"/>
      <c r="K459" s="177"/>
      <c r="L459" s="177"/>
      <c r="M459" s="177"/>
      <c r="T459" s="178"/>
      <c r="W459" s="179"/>
      <c r="X459" s="179"/>
      <c r="Y459" s="179"/>
      <c r="Z459" s="179"/>
      <c r="AA459" s="179"/>
      <c r="AB459" s="179"/>
      <c r="AC459" s="179"/>
      <c r="AD459" s="179"/>
      <c r="AE459" s="179"/>
      <c r="AF459" s="179"/>
      <c r="AG459" s="179"/>
      <c r="AH459" s="179"/>
      <c r="AI459" s="179"/>
      <c r="AJ459" s="179"/>
      <c r="AK459" s="179"/>
      <c r="AL459" s="179"/>
      <c r="AM459" s="179"/>
      <c r="AN459" s="179"/>
      <c r="AO459" s="179"/>
      <c r="AP459" s="179"/>
      <c r="AQ459" s="178"/>
      <c r="AR459" s="178"/>
      <c r="AS459" s="178"/>
      <c r="AT459" s="178"/>
      <c r="AU459" s="178"/>
      <c r="AV459" s="178"/>
      <c r="AW459" s="178"/>
      <c r="AX459" s="178"/>
      <c r="AY459" s="178"/>
      <c r="AZ459" s="178"/>
      <c r="BA459" s="178"/>
      <c r="BB459" s="178"/>
    </row>
    <row r="460" spans="7:54" s="176" customFormat="1" x14ac:dyDescent="0.25">
      <c r="G460" s="177"/>
      <c r="H460" s="177"/>
      <c r="I460" s="177"/>
      <c r="J460" s="177"/>
      <c r="K460" s="177"/>
      <c r="L460" s="177"/>
      <c r="M460" s="177"/>
      <c r="T460" s="178"/>
      <c r="W460" s="179"/>
      <c r="X460" s="179"/>
      <c r="Y460" s="179"/>
      <c r="Z460" s="179"/>
      <c r="AA460" s="179"/>
      <c r="AB460" s="179"/>
      <c r="AC460" s="179"/>
      <c r="AD460" s="179"/>
      <c r="AE460" s="179"/>
      <c r="AF460" s="179"/>
      <c r="AG460" s="179"/>
      <c r="AH460" s="179"/>
      <c r="AI460" s="179"/>
      <c r="AJ460" s="179"/>
      <c r="AK460" s="179"/>
      <c r="AL460" s="179"/>
      <c r="AM460" s="179"/>
      <c r="AN460" s="179"/>
      <c r="AO460" s="179"/>
      <c r="AP460" s="179"/>
      <c r="AQ460" s="178"/>
      <c r="AR460" s="178"/>
      <c r="AS460" s="178"/>
      <c r="AT460" s="178"/>
      <c r="AU460" s="178"/>
      <c r="AV460" s="178"/>
      <c r="AW460" s="178"/>
      <c r="AX460" s="178"/>
      <c r="AY460" s="178"/>
      <c r="AZ460" s="178"/>
      <c r="BA460" s="178"/>
      <c r="BB460" s="178"/>
    </row>
    <row r="461" spans="7:54" s="176" customFormat="1" x14ac:dyDescent="0.25">
      <c r="G461" s="177"/>
      <c r="H461" s="177"/>
      <c r="I461" s="177"/>
      <c r="J461" s="177"/>
      <c r="K461" s="177"/>
      <c r="L461" s="177"/>
      <c r="M461" s="177"/>
      <c r="T461" s="178"/>
      <c r="W461" s="179"/>
      <c r="X461" s="179"/>
      <c r="Y461" s="179"/>
      <c r="Z461" s="179"/>
      <c r="AA461" s="179"/>
      <c r="AB461" s="179"/>
      <c r="AC461" s="179"/>
      <c r="AD461" s="179"/>
      <c r="AE461" s="179"/>
      <c r="AF461" s="179"/>
      <c r="AG461" s="179"/>
      <c r="AH461" s="179"/>
      <c r="AI461" s="179"/>
      <c r="AJ461" s="179"/>
      <c r="AK461" s="179"/>
      <c r="AL461" s="179"/>
      <c r="AM461" s="179"/>
      <c r="AN461" s="179"/>
      <c r="AO461" s="179"/>
      <c r="AP461" s="179"/>
      <c r="AQ461" s="178"/>
      <c r="AR461" s="178"/>
      <c r="AS461" s="178"/>
      <c r="AT461" s="178"/>
      <c r="AU461" s="178"/>
      <c r="AV461" s="178"/>
      <c r="AW461" s="178"/>
      <c r="AX461" s="178"/>
      <c r="AY461" s="178"/>
      <c r="AZ461" s="178"/>
      <c r="BA461" s="178"/>
      <c r="BB461" s="178"/>
    </row>
    <row r="462" spans="7:54" s="176" customFormat="1" x14ac:dyDescent="0.25">
      <c r="G462" s="177"/>
      <c r="H462" s="177"/>
      <c r="I462" s="177"/>
      <c r="J462" s="177"/>
      <c r="K462" s="177"/>
      <c r="L462" s="177"/>
      <c r="M462" s="177"/>
      <c r="T462" s="178"/>
      <c r="W462" s="179"/>
      <c r="X462" s="179"/>
      <c r="Y462" s="179"/>
      <c r="Z462" s="179"/>
      <c r="AA462" s="179"/>
      <c r="AB462" s="179"/>
      <c r="AC462" s="179"/>
      <c r="AD462" s="179"/>
      <c r="AE462" s="179"/>
      <c r="AF462" s="179"/>
      <c r="AG462" s="179"/>
      <c r="AH462" s="179"/>
      <c r="AI462" s="179"/>
      <c r="AJ462" s="179"/>
      <c r="AK462" s="179"/>
      <c r="AL462" s="179"/>
      <c r="AM462" s="179"/>
      <c r="AN462" s="179"/>
      <c r="AO462" s="179"/>
      <c r="AP462" s="179"/>
      <c r="AQ462" s="178"/>
      <c r="AR462" s="178"/>
      <c r="AS462" s="178"/>
      <c r="AT462" s="178"/>
      <c r="AU462" s="178"/>
      <c r="AV462" s="178"/>
      <c r="AW462" s="178"/>
      <c r="AX462" s="178"/>
      <c r="AY462" s="178"/>
      <c r="AZ462" s="178"/>
      <c r="BA462" s="178"/>
      <c r="BB462" s="178"/>
    </row>
    <row r="463" spans="7:54" s="176" customFormat="1" x14ac:dyDescent="0.25">
      <c r="G463" s="177"/>
      <c r="H463" s="177"/>
      <c r="I463" s="177"/>
      <c r="J463" s="177"/>
      <c r="K463" s="177"/>
      <c r="L463" s="177"/>
      <c r="M463" s="177"/>
      <c r="T463" s="178"/>
      <c r="W463" s="179"/>
      <c r="X463" s="179"/>
      <c r="Y463" s="179"/>
      <c r="Z463" s="179"/>
      <c r="AA463" s="179"/>
      <c r="AB463" s="179"/>
      <c r="AC463" s="179"/>
      <c r="AD463" s="179"/>
      <c r="AE463" s="179"/>
      <c r="AF463" s="179"/>
      <c r="AG463" s="179"/>
      <c r="AH463" s="179"/>
      <c r="AI463" s="179"/>
      <c r="AJ463" s="179"/>
      <c r="AK463" s="179"/>
      <c r="AL463" s="179"/>
      <c r="AM463" s="179"/>
      <c r="AN463" s="179"/>
      <c r="AO463" s="179"/>
      <c r="AP463" s="179"/>
      <c r="AQ463" s="178"/>
      <c r="AR463" s="178"/>
      <c r="AS463" s="178"/>
      <c r="AT463" s="178"/>
      <c r="AU463" s="178"/>
      <c r="AV463" s="178"/>
      <c r="AW463" s="178"/>
      <c r="AX463" s="178"/>
      <c r="AY463" s="178"/>
      <c r="AZ463" s="178"/>
      <c r="BA463" s="178"/>
      <c r="BB463" s="178"/>
    </row>
    <row r="464" spans="7:54" s="176" customFormat="1" x14ac:dyDescent="0.25">
      <c r="G464" s="177"/>
      <c r="H464" s="177"/>
      <c r="I464" s="177"/>
      <c r="J464" s="177"/>
      <c r="K464" s="177"/>
      <c r="L464" s="177"/>
      <c r="M464" s="177"/>
      <c r="T464" s="178"/>
      <c r="W464" s="179"/>
      <c r="X464" s="179"/>
      <c r="Y464" s="179"/>
      <c r="Z464" s="179"/>
      <c r="AA464" s="179"/>
      <c r="AB464" s="179"/>
      <c r="AC464" s="179"/>
      <c r="AD464" s="179"/>
      <c r="AE464" s="179"/>
      <c r="AF464" s="179"/>
      <c r="AG464" s="179"/>
      <c r="AH464" s="179"/>
      <c r="AI464" s="179"/>
      <c r="AJ464" s="179"/>
      <c r="AK464" s="179"/>
      <c r="AL464" s="179"/>
      <c r="AM464" s="179"/>
      <c r="AN464" s="179"/>
      <c r="AO464" s="179"/>
      <c r="AP464" s="179"/>
      <c r="AQ464" s="178"/>
      <c r="AR464" s="178"/>
      <c r="AS464" s="178"/>
      <c r="AT464" s="178"/>
      <c r="AU464" s="178"/>
      <c r="AV464" s="178"/>
      <c r="AW464" s="178"/>
      <c r="AX464" s="178"/>
      <c r="AY464" s="178"/>
      <c r="AZ464" s="178"/>
      <c r="BA464" s="178"/>
      <c r="BB464" s="178"/>
    </row>
    <row r="465" spans="7:54" s="176" customFormat="1" x14ac:dyDescent="0.25">
      <c r="G465" s="177"/>
      <c r="H465" s="177"/>
      <c r="I465" s="177"/>
      <c r="J465" s="177"/>
      <c r="K465" s="177"/>
      <c r="L465" s="177"/>
      <c r="M465" s="177"/>
      <c r="T465" s="178"/>
      <c r="W465" s="179"/>
      <c r="X465" s="179"/>
      <c r="Y465" s="179"/>
      <c r="Z465" s="179"/>
      <c r="AA465" s="179"/>
      <c r="AB465" s="179"/>
      <c r="AC465" s="179"/>
      <c r="AD465" s="179"/>
      <c r="AE465" s="179"/>
      <c r="AF465" s="179"/>
      <c r="AG465" s="179"/>
      <c r="AH465" s="179"/>
      <c r="AI465" s="179"/>
      <c r="AJ465" s="179"/>
      <c r="AK465" s="179"/>
      <c r="AL465" s="179"/>
      <c r="AM465" s="179"/>
      <c r="AN465" s="179"/>
      <c r="AO465" s="179"/>
      <c r="AP465" s="179"/>
      <c r="AQ465" s="178"/>
      <c r="AR465" s="178"/>
      <c r="AS465" s="178"/>
      <c r="AT465" s="178"/>
      <c r="AU465" s="178"/>
      <c r="AV465" s="178"/>
      <c r="AW465" s="178"/>
      <c r="AX465" s="178"/>
      <c r="AY465" s="178"/>
      <c r="AZ465" s="178"/>
      <c r="BA465" s="178"/>
      <c r="BB465" s="178"/>
    </row>
    <row r="466" spans="7:54" s="176" customFormat="1" x14ac:dyDescent="0.25">
      <c r="G466" s="177"/>
      <c r="H466" s="177"/>
      <c r="I466" s="177"/>
      <c r="J466" s="177"/>
      <c r="K466" s="177"/>
      <c r="L466" s="177"/>
      <c r="M466" s="177"/>
      <c r="T466" s="178"/>
      <c r="W466" s="179"/>
      <c r="X466" s="179"/>
      <c r="Y466" s="179"/>
      <c r="Z466" s="179"/>
      <c r="AA466" s="179"/>
      <c r="AB466" s="179"/>
      <c r="AC466" s="179"/>
      <c r="AD466" s="179"/>
      <c r="AE466" s="179"/>
      <c r="AF466" s="179"/>
      <c r="AG466" s="179"/>
      <c r="AH466" s="179"/>
      <c r="AI466" s="179"/>
      <c r="AJ466" s="179"/>
      <c r="AK466" s="179"/>
      <c r="AL466" s="179"/>
      <c r="AM466" s="179"/>
      <c r="AN466" s="179"/>
      <c r="AO466" s="179"/>
      <c r="AP466" s="179"/>
      <c r="AQ466" s="178"/>
      <c r="AR466" s="178"/>
      <c r="AS466" s="178"/>
      <c r="AT466" s="178"/>
      <c r="AU466" s="178"/>
      <c r="AV466" s="178"/>
      <c r="AW466" s="178"/>
      <c r="AX466" s="178"/>
      <c r="AY466" s="178"/>
      <c r="AZ466" s="178"/>
      <c r="BA466" s="178"/>
      <c r="BB466" s="178"/>
    </row>
    <row r="467" spans="7:54" s="176" customFormat="1" x14ac:dyDescent="0.25">
      <c r="G467" s="177"/>
      <c r="H467" s="177"/>
      <c r="I467" s="177"/>
      <c r="J467" s="177"/>
      <c r="K467" s="177"/>
      <c r="L467" s="177"/>
      <c r="M467" s="177"/>
      <c r="T467" s="178"/>
      <c r="W467" s="179"/>
      <c r="X467" s="179"/>
      <c r="Y467" s="179"/>
      <c r="Z467" s="179"/>
      <c r="AA467" s="179"/>
      <c r="AB467" s="179"/>
      <c r="AC467" s="179"/>
      <c r="AD467" s="179"/>
      <c r="AE467" s="179"/>
      <c r="AF467" s="179"/>
      <c r="AG467" s="179"/>
      <c r="AH467" s="179"/>
      <c r="AI467" s="179"/>
      <c r="AJ467" s="179"/>
      <c r="AK467" s="179"/>
      <c r="AL467" s="179"/>
      <c r="AM467" s="179"/>
      <c r="AN467" s="179"/>
      <c r="AO467" s="179"/>
      <c r="AP467" s="179"/>
      <c r="AQ467" s="178"/>
      <c r="AR467" s="178"/>
      <c r="AS467" s="178"/>
      <c r="AT467" s="178"/>
      <c r="AU467" s="178"/>
      <c r="AV467" s="178"/>
      <c r="AW467" s="178"/>
      <c r="AX467" s="178"/>
      <c r="AY467" s="178"/>
      <c r="AZ467" s="178"/>
      <c r="BA467" s="178"/>
      <c r="BB467" s="178"/>
    </row>
    <row r="468" spans="7:54" s="176" customFormat="1" x14ac:dyDescent="0.25">
      <c r="G468" s="177"/>
      <c r="H468" s="177"/>
      <c r="I468" s="177"/>
      <c r="J468" s="177"/>
      <c r="K468" s="177"/>
      <c r="L468" s="177"/>
      <c r="M468" s="177"/>
      <c r="T468" s="178"/>
      <c r="W468" s="179"/>
      <c r="X468" s="179"/>
      <c r="Y468" s="179"/>
      <c r="Z468" s="179"/>
      <c r="AA468" s="179"/>
      <c r="AB468" s="179"/>
      <c r="AC468" s="179"/>
      <c r="AD468" s="179"/>
      <c r="AE468" s="179"/>
      <c r="AF468" s="179"/>
      <c r="AG468" s="179"/>
      <c r="AH468" s="179"/>
      <c r="AI468" s="179"/>
      <c r="AJ468" s="179"/>
      <c r="AK468" s="179"/>
      <c r="AL468" s="179"/>
      <c r="AM468" s="179"/>
      <c r="AN468" s="179"/>
      <c r="AO468" s="179"/>
      <c r="AP468" s="179"/>
      <c r="AQ468" s="178"/>
      <c r="AR468" s="178"/>
      <c r="AS468" s="178"/>
      <c r="AT468" s="178"/>
      <c r="AU468" s="178"/>
      <c r="AV468" s="178"/>
      <c r="AW468" s="178"/>
      <c r="AX468" s="178"/>
      <c r="AY468" s="178"/>
      <c r="AZ468" s="178"/>
      <c r="BA468" s="178"/>
      <c r="BB468" s="178"/>
    </row>
    <row r="469" spans="7:54" s="176" customFormat="1" x14ac:dyDescent="0.25">
      <c r="G469" s="177"/>
      <c r="H469" s="177"/>
      <c r="I469" s="177"/>
      <c r="J469" s="177"/>
      <c r="K469" s="177"/>
      <c r="L469" s="177"/>
      <c r="M469" s="177"/>
      <c r="T469" s="178"/>
      <c r="W469" s="179"/>
      <c r="X469" s="179"/>
      <c r="Y469" s="179"/>
      <c r="Z469" s="179"/>
      <c r="AA469" s="179"/>
      <c r="AB469" s="179"/>
      <c r="AC469" s="179"/>
      <c r="AD469" s="179"/>
      <c r="AE469" s="179"/>
      <c r="AF469" s="179"/>
      <c r="AG469" s="179"/>
      <c r="AH469" s="179"/>
      <c r="AI469" s="179"/>
      <c r="AJ469" s="179"/>
      <c r="AK469" s="179"/>
      <c r="AL469" s="179"/>
      <c r="AM469" s="179"/>
      <c r="AN469" s="179"/>
      <c r="AO469" s="179"/>
      <c r="AP469" s="179"/>
      <c r="AQ469" s="178"/>
      <c r="AR469" s="178"/>
      <c r="AS469" s="178"/>
      <c r="AT469" s="178"/>
      <c r="AU469" s="178"/>
      <c r="AV469" s="178"/>
      <c r="AW469" s="178"/>
      <c r="AX469" s="178"/>
      <c r="AY469" s="178"/>
      <c r="AZ469" s="178"/>
      <c r="BA469" s="178"/>
      <c r="BB469" s="178"/>
    </row>
    <row r="470" spans="7:54" s="176" customFormat="1" x14ac:dyDescent="0.25">
      <c r="G470" s="177"/>
      <c r="H470" s="177"/>
      <c r="I470" s="177"/>
      <c r="J470" s="177"/>
      <c r="K470" s="177"/>
      <c r="L470" s="177"/>
      <c r="M470" s="177"/>
      <c r="T470" s="178"/>
      <c r="W470" s="179"/>
      <c r="X470" s="179"/>
      <c r="Y470" s="179"/>
      <c r="Z470" s="179"/>
      <c r="AA470" s="179"/>
      <c r="AB470" s="179"/>
      <c r="AC470" s="179"/>
      <c r="AD470" s="179"/>
      <c r="AE470" s="179"/>
      <c r="AF470" s="179"/>
      <c r="AG470" s="179"/>
      <c r="AH470" s="179"/>
      <c r="AI470" s="179"/>
      <c r="AJ470" s="179"/>
      <c r="AK470" s="179"/>
      <c r="AL470" s="179"/>
      <c r="AM470" s="179"/>
      <c r="AN470" s="179"/>
      <c r="AO470" s="179"/>
      <c r="AP470" s="179"/>
      <c r="AQ470" s="178"/>
      <c r="AR470" s="178"/>
      <c r="AS470" s="178"/>
      <c r="AT470" s="178"/>
      <c r="AU470" s="178"/>
      <c r="AV470" s="178"/>
      <c r="AW470" s="178"/>
      <c r="AX470" s="178"/>
      <c r="AY470" s="178"/>
      <c r="AZ470" s="178"/>
      <c r="BA470" s="178"/>
      <c r="BB470" s="178"/>
    </row>
    <row r="471" spans="7:54" s="176" customFormat="1" x14ac:dyDescent="0.25">
      <c r="G471" s="177"/>
      <c r="H471" s="177"/>
      <c r="I471" s="177"/>
      <c r="J471" s="177"/>
      <c r="K471" s="177"/>
      <c r="L471" s="177"/>
      <c r="M471" s="177"/>
      <c r="T471" s="178"/>
      <c r="W471" s="179"/>
      <c r="X471" s="179"/>
      <c r="Y471" s="179"/>
      <c r="Z471" s="179"/>
      <c r="AA471" s="179"/>
      <c r="AB471" s="179"/>
      <c r="AC471" s="179"/>
      <c r="AD471" s="179"/>
      <c r="AE471" s="179"/>
      <c r="AF471" s="179"/>
      <c r="AG471" s="179"/>
      <c r="AH471" s="179"/>
      <c r="AI471" s="179"/>
      <c r="AJ471" s="179"/>
      <c r="AK471" s="179"/>
      <c r="AL471" s="179"/>
      <c r="AM471" s="179"/>
      <c r="AN471" s="179"/>
      <c r="AO471" s="179"/>
      <c r="AP471" s="179"/>
      <c r="AQ471" s="178"/>
      <c r="AR471" s="178"/>
      <c r="AS471" s="178"/>
      <c r="AT471" s="178"/>
      <c r="AU471" s="178"/>
      <c r="AV471" s="178"/>
      <c r="AW471" s="178"/>
      <c r="AX471" s="178"/>
      <c r="AY471" s="178"/>
      <c r="AZ471" s="178"/>
      <c r="BA471" s="178"/>
      <c r="BB471" s="178"/>
    </row>
    <row r="472" spans="7:54" s="176" customFormat="1" x14ac:dyDescent="0.25">
      <c r="G472" s="177"/>
      <c r="H472" s="177"/>
      <c r="I472" s="177"/>
      <c r="J472" s="177"/>
      <c r="K472" s="177"/>
      <c r="L472" s="177"/>
      <c r="M472" s="177"/>
      <c r="T472" s="178"/>
      <c r="W472" s="179"/>
      <c r="X472" s="179"/>
      <c r="Y472" s="179"/>
      <c r="Z472" s="179"/>
      <c r="AA472" s="179"/>
      <c r="AB472" s="179"/>
      <c r="AC472" s="179"/>
      <c r="AD472" s="179"/>
      <c r="AE472" s="179"/>
      <c r="AF472" s="179"/>
      <c r="AG472" s="179"/>
      <c r="AH472" s="179"/>
      <c r="AI472" s="179"/>
      <c r="AJ472" s="179"/>
      <c r="AK472" s="179"/>
      <c r="AL472" s="179"/>
      <c r="AM472" s="179"/>
      <c r="AN472" s="179"/>
      <c r="AO472" s="179"/>
      <c r="AP472" s="179"/>
      <c r="AQ472" s="178"/>
      <c r="AR472" s="178"/>
      <c r="AS472" s="178"/>
      <c r="AT472" s="178"/>
      <c r="AU472" s="178"/>
      <c r="AV472" s="178"/>
      <c r="AW472" s="178"/>
      <c r="AX472" s="178"/>
      <c r="AY472" s="178"/>
      <c r="AZ472" s="178"/>
      <c r="BA472" s="178"/>
      <c r="BB472" s="178"/>
    </row>
    <row r="473" spans="7:54" s="176" customFormat="1" x14ac:dyDescent="0.25">
      <c r="G473" s="177"/>
      <c r="H473" s="177"/>
      <c r="I473" s="177"/>
      <c r="J473" s="177"/>
      <c r="K473" s="177"/>
      <c r="L473" s="177"/>
      <c r="M473" s="177"/>
      <c r="T473" s="178"/>
      <c r="W473" s="179"/>
      <c r="X473" s="179"/>
      <c r="Y473" s="179"/>
      <c r="Z473" s="179"/>
      <c r="AA473" s="179"/>
      <c r="AB473" s="179"/>
      <c r="AC473" s="179"/>
      <c r="AD473" s="179"/>
      <c r="AE473" s="179"/>
      <c r="AF473" s="179"/>
      <c r="AG473" s="179"/>
      <c r="AH473" s="179"/>
      <c r="AI473" s="179"/>
      <c r="AJ473" s="179"/>
      <c r="AK473" s="179"/>
      <c r="AL473" s="179"/>
      <c r="AM473" s="179"/>
      <c r="AN473" s="179"/>
      <c r="AO473" s="179"/>
      <c r="AP473" s="179"/>
      <c r="AQ473" s="178"/>
      <c r="AR473" s="178"/>
      <c r="AS473" s="178"/>
      <c r="AT473" s="178"/>
      <c r="AU473" s="178"/>
      <c r="AV473" s="178"/>
      <c r="AW473" s="178"/>
      <c r="AX473" s="178"/>
      <c r="AY473" s="178"/>
      <c r="AZ473" s="178"/>
      <c r="BA473" s="178"/>
      <c r="BB473" s="178"/>
    </row>
    <row r="474" spans="7:54" s="176" customFormat="1" x14ac:dyDescent="0.25">
      <c r="G474" s="177"/>
      <c r="H474" s="177"/>
      <c r="I474" s="177"/>
      <c r="J474" s="177"/>
      <c r="K474" s="177"/>
      <c r="L474" s="177"/>
      <c r="M474" s="177"/>
      <c r="T474" s="178"/>
      <c r="W474" s="179"/>
      <c r="X474" s="179"/>
      <c r="Y474" s="179"/>
      <c r="Z474" s="179"/>
      <c r="AA474" s="179"/>
      <c r="AB474" s="179"/>
      <c r="AC474" s="179"/>
      <c r="AD474" s="179"/>
      <c r="AE474" s="179"/>
      <c r="AF474" s="179"/>
      <c r="AG474" s="179"/>
      <c r="AH474" s="179"/>
      <c r="AI474" s="179"/>
      <c r="AJ474" s="179"/>
      <c r="AK474" s="179"/>
      <c r="AL474" s="179"/>
      <c r="AM474" s="179"/>
      <c r="AN474" s="179"/>
      <c r="AO474" s="179"/>
      <c r="AP474" s="179"/>
      <c r="AQ474" s="178"/>
      <c r="AR474" s="178"/>
      <c r="AS474" s="178"/>
      <c r="AT474" s="178"/>
      <c r="AU474" s="178"/>
      <c r="AV474" s="178"/>
      <c r="AW474" s="178"/>
      <c r="AX474" s="178"/>
      <c r="AY474" s="178"/>
      <c r="AZ474" s="178"/>
      <c r="BA474" s="178"/>
      <c r="BB474" s="178"/>
    </row>
    <row r="475" spans="7:54" s="176" customFormat="1" x14ac:dyDescent="0.25">
      <c r="G475" s="177"/>
      <c r="H475" s="177"/>
      <c r="I475" s="177"/>
      <c r="J475" s="177"/>
      <c r="K475" s="177"/>
      <c r="L475" s="177"/>
      <c r="M475" s="177"/>
      <c r="T475" s="178"/>
      <c r="W475" s="179"/>
      <c r="X475" s="179"/>
      <c r="Y475" s="179"/>
      <c r="Z475" s="179"/>
      <c r="AA475" s="179"/>
      <c r="AB475" s="179"/>
      <c r="AC475" s="179"/>
      <c r="AD475" s="179"/>
      <c r="AE475" s="179"/>
      <c r="AF475" s="179"/>
      <c r="AG475" s="179"/>
      <c r="AH475" s="179"/>
      <c r="AI475" s="179"/>
      <c r="AJ475" s="179"/>
      <c r="AK475" s="179"/>
      <c r="AL475" s="179"/>
      <c r="AM475" s="179"/>
      <c r="AN475" s="179"/>
      <c r="AO475" s="179"/>
      <c r="AP475" s="179"/>
      <c r="AQ475" s="178"/>
      <c r="AR475" s="178"/>
      <c r="AS475" s="178"/>
      <c r="AT475" s="178"/>
      <c r="AU475" s="178"/>
      <c r="AV475" s="178"/>
      <c r="AW475" s="178"/>
      <c r="AX475" s="178"/>
      <c r="AY475" s="178"/>
      <c r="AZ475" s="178"/>
      <c r="BA475" s="178"/>
      <c r="BB475" s="178"/>
    </row>
    <row r="476" spans="7:54" s="176" customFormat="1" x14ac:dyDescent="0.25">
      <c r="G476" s="177"/>
      <c r="H476" s="177"/>
      <c r="I476" s="177"/>
      <c r="J476" s="177"/>
      <c r="K476" s="177"/>
      <c r="L476" s="177"/>
      <c r="M476" s="177"/>
      <c r="T476" s="178"/>
      <c r="W476" s="179"/>
      <c r="X476" s="179"/>
      <c r="Y476" s="179"/>
      <c r="Z476" s="179"/>
      <c r="AA476" s="179"/>
      <c r="AB476" s="179"/>
      <c r="AC476" s="179"/>
      <c r="AD476" s="179"/>
      <c r="AE476" s="179"/>
      <c r="AF476" s="179"/>
      <c r="AG476" s="179"/>
      <c r="AH476" s="179"/>
      <c r="AI476" s="179"/>
      <c r="AJ476" s="179"/>
      <c r="AK476" s="179"/>
      <c r="AL476" s="179"/>
      <c r="AM476" s="179"/>
      <c r="AN476" s="179"/>
      <c r="AO476" s="179"/>
      <c r="AP476" s="179"/>
      <c r="AQ476" s="178"/>
      <c r="AR476" s="178"/>
      <c r="AS476" s="178"/>
      <c r="AT476" s="178"/>
      <c r="AU476" s="178"/>
      <c r="AV476" s="178"/>
      <c r="AW476" s="178"/>
      <c r="AX476" s="178"/>
      <c r="AY476" s="178"/>
      <c r="AZ476" s="178"/>
      <c r="BA476" s="178"/>
      <c r="BB476" s="178"/>
    </row>
    <row r="477" spans="7:54" s="176" customFormat="1" x14ac:dyDescent="0.25">
      <c r="G477" s="177"/>
      <c r="H477" s="177"/>
      <c r="I477" s="177"/>
      <c r="J477" s="177"/>
      <c r="K477" s="177"/>
      <c r="L477" s="177"/>
      <c r="M477" s="177"/>
      <c r="T477" s="178"/>
      <c r="W477" s="179"/>
      <c r="X477" s="179"/>
      <c r="Y477" s="179"/>
      <c r="Z477" s="179"/>
      <c r="AA477" s="179"/>
      <c r="AB477" s="179"/>
      <c r="AC477" s="179"/>
      <c r="AD477" s="179"/>
      <c r="AE477" s="179"/>
      <c r="AF477" s="179"/>
      <c r="AG477" s="179"/>
      <c r="AH477" s="179"/>
      <c r="AI477" s="179"/>
      <c r="AJ477" s="179"/>
      <c r="AK477" s="179"/>
      <c r="AL477" s="179"/>
      <c r="AM477" s="179"/>
      <c r="AN477" s="179"/>
      <c r="AO477" s="179"/>
      <c r="AP477" s="179"/>
      <c r="AQ477" s="178"/>
      <c r="AR477" s="178"/>
      <c r="AS477" s="178"/>
      <c r="AT477" s="178"/>
      <c r="AU477" s="178"/>
      <c r="AV477" s="178"/>
      <c r="AW477" s="178"/>
      <c r="AX477" s="178"/>
      <c r="AY477" s="178"/>
      <c r="AZ477" s="178"/>
      <c r="BA477" s="178"/>
      <c r="BB477" s="178"/>
    </row>
    <row r="478" spans="7:54" s="176" customFormat="1" x14ac:dyDescent="0.25">
      <c r="G478" s="177"/>
      <c r="H478" s="177"/>
      <c r="I478" s="177"/>
      <c r="J478" s="177"/>
      <c r="K478" s="177"/>
      <c r="L478" s="177"/>
      <c r="M478" s="177"/>
      <c r="T478" s="178"/>
      <c r="W478" s="179"/>
      <c r="X478" s="179"/>
      <c r="Y478" s="179"/>
      <c r="Z478" s="179"/>
      <c r="AA478" s="179"/>
      <c r="AB478" s="179"/>
      <c r="AC478" s="179"/>
      <c r="AD478" s="179"/>
      <c r="AE478" s="179"/>
      <c r="AF478" s="179"/>
      <c r="AG478" s="179"/>
      <c r="AH478" s="179"/>
      <c r="AI478" s="179"/>
      <c r="AJ478" s="179"/>
      <c r="AK478" s="179"/>
      <c r="AL478" s="179"/>
      <c r="AM478" s="179"/>
      <c r="AN478" s="179"/>
      <c r="AO478" s="179"/>
      <c r="AP478" s="179"/>
      <c r="AQ478" s="178"/>
      <c r="AR478" s="178"/>
      <c r="AS478" s="178"/>
      <c r="AT478" s="178"/>
      <c r="AU478" s="178"/>
      <c r="AV478" s="178"/>
      <c r="AW478" s="178"/>
      <c r="AX478" s="178"/>
      <c r="AY478" s="178"/>
      <c r="AZ478" s="178"/>
      <c r="BA478" s="178"/>
      <c r="BB478" s="178"/>
    </row>
    <row r="479" spans="7:54" s="176" customFormat="1" x14ac:dyDescent="0.25">
      <c r="G479" s="177"/>
      <c r="H479" s="177"/>
      <c r="I479" s="177"/>
      <c r="J479" s="177"/>
      <c r="K479" s="177"/>
      <c r="L479" s="177"/>
      <c r="M479" s="177"/>
      <c r="T479" s="178"/>
      <c r="W479" s="179"/>
      <c r="X479" s="179"/>
      <c r="Y479" s="179"/>
      <c r="Z479" s="179"/>
      <c r="AA479" s="179"/>
      <c r="AB479" s="179"/>
      <c r="AC479" s="179"/>
      <c r="AD479" s="179"/>
      <c r="AE479" s="179"/>
      <c r="AF479" s="179"/>
      <c r="AG479" s="179"/>
      <c r="AH479" s="179"/>
      <c r="AI479" s="179"/>
      <c r="AJ479" s="179"/>
      <c r="AK479" s="179"/>
      <c r="AL479" s="179"/>
      <c r="AM479" s="179"/>
      <c r="AN479" s="179"/>
      <c r="AO479" s="179"/>
      <c r="AP479" s="179"/>
      <c r="AQ479" s="178"/>
      <c r="AR479" s="178"/>
      <c r="AS479" s="178"/>
      <c r="AT479" s="178"/>
      <c r="AU479" s="178"/>
      <c r="AV479" s="178"/>
      <c r="AW479" s="178"/>
      <c r="AX479" s="178"/>
      <c r="AY479" s="178"/>
      <c r="AZ479" s="178"/>
      <c r="BA479" s="178"/>
      <c r="BB479" s="178"/>
    </row>
    <row r="480" spans="7:54" s="176" customFormat="1" x14ac:dyDescent="0.25">
      <c r="G480" s="177"/>
      <c r="H480" s="177"/>
      <c r="I480" s="177"/>
      <c r="J480" s="177"/>
      <c r="K480" s="177"/>
      <c r="L480" s="177"/>
      <c r="M480" s="177"/>
      <c r="T480" s="178"/>
      <c r="W480" s="179"/>
      <c r="X480" s="179"/>
      <c r="Y480" s="179"/>
      <c r="Z480" s="179"/>
      <c r="AA480" s="179"/>
      <c r="AB480" s="179"/>
      <c r="AC480" s="179"/>
      <c r="AD480" s="179"/>
      <c r="AE480" s="179"/>
      <c r="AF480" s="179"/>
      <c r="AG480" s="179"/>
      <c r="AH480" s="179"/>
      <c r="AI480" s="179"/>
      <c r="AJ480" s="179"/>
      <c r="AK480" s="179"/>
      <c r="AL480" s="179"/>
      <c r="AM480" s="179"/>
      <c r="AN480" s="179"/>
      <c r="AO480" s="179"/>
      <c r="AP480" s="179"/>
      <c r="AQ480" s="178"/>
      <c r="AR480" s="178"/>
      <c r="AS480" s="178"/>
      <c r="AT480" s="178"/>
      <c r="AU480" s="178"/>
      <c r="AV480" s="178"/>
      <c r="AW480" s="178"/>
      <c r="AX480" s="178"/>
      <c r="AY480" s="178"/>
      <c r="AZ480" s="178"/>
      <c r="BA480" s="178"/>
      <c r="BB480" s="178"/>
    </row>
    <row r="481" spans="7:54" s="176" customFormat="1" x14ac:dyDescent="0.25">
      <c r="G481" s="177"/>
      <c r="H481" s="177"/>
      <c r="I481" s="177"/>
      <c r="J481" s="177"/>
      <c r="K481" s="177"/>
      <c r="L481" s="177"/>
      <c r="M481" s="177"/>
      <c r="T481" s="178"/>
      <c r="W481" s="179"/>
      <c r="X481" s="179"/>
      <c r="Y481" s="179"/>
      <c r="Z481" s="179"/>
      <c r="AA481" s="179"/>
      <c r="AB481" s="179"/>
      <c r="AC481" s="179"/>
      <c r="AD481" s="179"/>
      <c r="AE481" s="179"/>
      <c r="AF481" s="179"/>
      <c r="AG481" s="179"/>
      <c r="AH481" s="179"/>
      <c r="AI481" s="179"/>
      <c r="AJ481" s="179"/>
      <c r="AK481" s="179"/>
      <c r="AL481" s="179"/>
      <c r="AM481" s="179"/>
      <c r="AN481" s="179"/>
      <c r="AO481" s="179"/>
      <c r="AP481" s="179"/>
      <c r="AQ481" s="178"/>
      <c r="AR481" s="178"/>
      <c r="AS481" s="178"/>
      <c r="AT481" s="178"/>
      <c r="AU481" s="178"/>
      <c r="AV481" s="178"/>
      <c r="AW481" s="178"/>
      <c r="AX481" s="178"/>
      <c r="AY481" s="178"/>
      <c r="AZ481" s="178"/>
      <c r="BA481" s="178"/>
      <c r="BB481" s="178"/>
    </row>
    <row r="482" spans="7:54" s="176" customFormat="1" x14ac:dyDescent="0.25">
      <c r="G482" s="177"/>
      <c r="H482" s="177"/>
      <c r="I482" s="177"/>
      <c r="J482" s="177"/>
      <c r="K482" s="177"/>
      <c r="L482" s="177"/>
      <c r="M482" s="177"/>
      <c r="T482" s="178"/>
      <c r="W482" s="179"/>
      <c r="X482" s="179"/>
      <c r="Y482" s="179"/>
      <c r="Z482" s="179"/>
      <c r="AA482" s="179"/>
      <c r="AB482" s="179"/>
      <c r="AC482" s="179"/>
      <c r="AD482" s="179"/>
      <c r="AE482" s="179"/>
      <c r="AF482" s="179"/>
      <c r="AG482" s="179"/>
      <c r="AH482" s="179"/>
      <c r="AI482" s="179"/>
      <c r="AJ482" s="179"/>
      <c r="AK482" s="179"/>
      <c r="AL482" s="179"/>
      <c r="AM482" s="179"/>
      <c r="AN482" s="179"/>
      <c r="AO482" s="179"/>
      <c r="AP482" s="179"/>
      <c r="AQ482" s="178"/>
      <c r="AR482" s="178"/>
      <c r="AS482" s="178"/>
      <c r="AT482" s="178"/>
      <c r="AU482" s="178"/>
      <c r="AV482" s="178"/>
      <c r="AW482" s="178"/>
      <c r="AX482" s="178"/>
      <c r="AY482" s="178"/>
      <c r="AZ482" s="178"/>
      <c r="BA482" s="178"/>
      <c r="BB482" s="178"/>
    </row>
    <row r="483" spans="7:54" s="176" customFormat="1" x14ac:dyDescent="0.25">
      <c r="G483" s="177"/>
      <c r="H483" s="177"/>
      <c r="I483" s="177"/>
      <c r="J483" s="177"/>
      <c r="K483" s="177"/>
      <c r="L483" s="177"/>
      <c r="M483" s="177"/>
      <c r="T483" s="178"/>
      <c r="W483" s="179"/>
      <c r="X483" s="179"/>
      <c r="Y483" s="179"/>
      <c r="Z483" s="179"/>
      <c r="AA483" s="179"/>
      <c r="AB483" s="179"/>
      <c r="AC483" s="179"/>
      <c r="AD483" s="179"/>
      <c r="AE483" s="179"/>
      <c r="AF483" s="179"/>
      <c r="AG483" s="179"/>
      <c r="AH483" s="179"/>
      <c r="AI483" s="179"/>
      <c r="AJ483" s="179"/>
      <c r="AK483" s="179"/>
      <c r="AL483" s="179"/>
      <c r="AM483" s="179"/>
      <c r="AN483" s="179"/>
      <c r="AO483" s="179"/>
      <c r="AP483" s="179"/>
      <c r="AQ483" s="178"/>
      <c r="AR483" s="178"/>
      <c r="AS483" s="178"/>
      <c r="AT483" s="178"/>
      <c r="AU483" s="178"/>
      <c r="AV483" s="178"/>
      <c r="AW483" s="178"/>
      <c r="AX483" s="178"/>
      <c r="AY483" s="178"/>
      <c r="AZ483" s="178"/>
      <c r="BA483" s="178"/>
      <c r="BB483" s="178"/>
    </row>
    <row r="484" spans="7:54" s="176" customFormat="1" x14ac:dyDescent="0.25">
      <c r="G484" s="177"/>
      <c r="H484" s="177"/>
      <c r="I484" s="177"/>
      <c r="J484" s="177"/>
      <c r="K484" s="177"/>
      <c r="L484" s="177"/>
      <c r="M484" s="177"/>
      <c r="T484" s="178"/>
      <c r="W484" s="179"/>
      <c r="X484" s="179"/>
      <c r="Y484" s="179"/>
      <c r="Z484" s="179"/>
      <c r="AA484" s="179"/>
      <c r="AB484" s="179"/>
      <c r="AC484" s="179"/>
      <c r="AD484" s="179"/>
      <c r="AE484" s="179"/>
      <c r="AF484" s="179"/>
      <c r="AG484" s="179"/>
      <c r="AH484" s="179"/>
      <c r="AI484" s="179"/>
      <c r="AJ484" s="179"/>
      <c r="AK484" s="179"/>
      <c r="AL484" s="179"/>
      <c r="AM484" s="179"/>
      <c r="AN484" s="179"/>
      <c r="AO484" s="179"/>
      <c r="AP484" s="179"/>
      <c r="AQ484" s="178"/>
      <c r="AR484" s="178"/>
      <c r="AS484" s="178"/>
      <c r="AT484" s="178"/>
      <c r="AU484" s="178"/>
      <c r="AV484" s="178"/>
      <c r="AW484" s="178"/>
      <c r="AX484" s="178"/>
      <c r="AY484" s="178"/>
      <c r="AZ484" s="178"/>
      <c r="BA484" s="178"/>
      <c r="BB484" s="178"/>
    </row>
    <row r="485" spans="7:54" s="176" customFormat="1" x14ac:dyDescent="0.25">
      <c r="G485" s="177"/>
      <c r="H485" s="177"/>
      <c r="I485" s="177"/>
      <c r="J485" s="177"/>
      <c r="K485" s="177"/>
      <c r="L485" s="177"/>
      <c r="M485" s="177"/>
      <c r="T485" s="178"/>
      <c r="W485" s="179"/>
      <c r="X485" s="179"/>
      <c r="Y485" s="179"/>
      <c r="Z485" s="179"/>
      <c r="AA485" s="179"/>
      <c r="AB485" s="179"/>
      <c r="AC485" s="179"/>
      <c r="AD485" s="179"/>
      <c r="AE485" s="179"/>
      <c r="AF485" s="179"/>
      <c r="AG485" s="179"/>
      <c r="AH485" s="179"/>
      <c r="AI485" s="179"/>
      <c r="AJ485" s="179"/>
      <c r="AK485" s="179"/>
      <c r="AL485" s="179"/>
      <c r="AM485" s="179"/>
      <c r="AN485" s="179"/>
      <c r="AO485" s="179"/>
      <c r="AP485" s="179"/>
      <c r="AQ485" s="178"/>
      <c r="AR485" s="178"/>
      <c r="AS485" s="178"/>
      <c r="AT485" s="178"/>
      <c r="AU485" s="178"/>
      <c r="AV485" s="178"/>
      <c r="AW485" s="178"/>
      <c r="AX485" s="178"/>
      <c r="AY485" s="178"/>
      <c r="AZ485" s="178"/>
      <c r="BA485" s="178"/>
      <c r="BB485" s="178"/>
    </row>
    <row r="486" spans="7:54" s="176" customFormat="1" x14ac:dyDescent="0.25">
      <c r="G486" s="177"/>
      <c r="H486" s="177"/>
      <c r="I486" s="177"/>
      <c r="J486" s="177"/>
      <c r="K486" s="177"/>
      <c r="L486" s="177"/>
      <c r="M486" s="177"/>
      <c r="T486" s="178"/>
      <c r="W486" s="179"/>
      <c r="X486" s="179"/>
      <c r="Y486" s="179"/>
      <c r="Z486" s="179"/>
      <c r="AA486" s="179"/>
      <c r="AB486" s="179"/>
      <c r="AC486" s="179"/>
      <c r="AD486" s="179"/>
      <c r="AE486" s="179"/>
      <c r="AF486" s="179"/>
      <c r="AG486" s="179"/>
      <c r="AH486" s="179"/>
      <c r="AI486" s="179"/>
      <c r="AJ486" s="179"/>
      <c r="AK486" s="179"/>
      <c r="AL486" s="179"/>
      <c r="AM486" s="179"/>
      <c r="AN486" s="179"/>
      <c r="AO486" s="179"/>
      <c r="AP486" s="179"/>
      <c r="AQ486" s="178"/>
      <c r="AR486" s="178"/>
      <c r="AS486" s="178"/>
      <c r="AT486" s="178"/>
      <c r="AU486" s="178"/>
      <c r="AV486" s="178"/>
      <c r="AW486" s="178"/>
      <c r="AX486" s="178"/>
      <c r="AY486" s="178"/>
      <c r="AZ486" s="178"/>
      <c r="BA486" s="178"/>
      <c r="BB486" s="178"/>
    </row>
    <row r="487" spans="7:54" s="176" customFormat="1" x14ac:dyDescent="0.25">
      <c r="G487" s="177"/>
      <c r="H487" s="177"/>
      <c r="I487" s="177"/>
      <c r="J487" s="177"/>
      <c r="K487" s="177"/>
      <c r="L487" s="177"/>
      <c r="M487" s="177"/>
      <c r="T487" s="178"/>
      <c r="W487" s="179"/>
      <c r="X487" s="179"/>
      <c r="Y487" s="179"/>
      <c r="Z487" s="179"/>
      <c r="AA487" s="179"/>
      <c r="AB487" s="179"/>
      <c r="AC487" s="179"/>
      <c r="AD487" s="179"/>
      <c r="AE487" s="179"/>
      <c r="AF487" s="179"/>
      <c r="AG487" s="179"/>
      <c r="AH487" s="179"/>
      <c r="AI487" s="179"/>
      <c r="AJ487" s="179"/>
      <c r="AK487" s="179"/>
      <c r="AL487" s="179"/>
      <c r="AM487" s="179"/>
      <c r="AN487" s="179"/>
      <c r="AO487" s="179"/>
      <c r="AP487" s="179"/>
      <c r="AQ487" s="178"/>
      <c r="AR487" s="178"/>
      <c r="AS487" s="178"/>
      <c r="AT487" s="178"/>
      <c r="AU487" s="178"/>
      <c r="AV487" s="178"/>
      <c r="AW487" s="178"/>
      <c r="AX487" s="178"/>
      <c r="AY487" s="178"/>
      <c r="AZ487" s="178"/>
      <c r="BA487" s="178"/>
      <c r="BB487" s="178"/>
    </row>
    <row r="488" spans="7:54" s="176" customFormat="1" x14ac:dyDescent="0.25">
      <c r="G488" s="177"/>
      <c r="H488" s="177"/>
      <c r="I488" s="177"/>
      <c r="J488" s="177"/>
      <c r="K488" s="177"/>
      <c r="L488" s="177"/>
      <c r="M488" s="177"/>
      <c r="T488" s="178"/>
      <c r="W488" s="179"/>
      <c r="X488" s="179"/>
      <c r="Y488" s="179"/>
      <c r="Z488" s="179"/>
      <c r="AA488" s="179"/>
      <c r="AB488" s="179"/>
      <c r="AC488" s="179"/>
      <c r="AD488" s="179"/>
      <c r="AE488" s="179"/>
      <c r="AF488" s="179"/>
      <c r="AG488" s="179"/>
      <c r="AH488" s="179"/>
      <c r="AI488" s="179"/>
      <c r="AJ488" s="179"/>
      <c r="AK488" s="179"/>
      <c r="AL488" s="179"/>
      <c r="AM488" s="179"/>
      <c r="AN488" s="179"/>
      <c r="AO488" s="179"/>
      <c r="AP488" s="179"/>
      <c r="AQ488" s="178"/>
      <c r="AR488" s="178"/>
      <c r="AS488" s="178"/>
      <c r="AT488" s="178"/>
      <c r="AU488" s="178"/>
      <c r="AV488" s="178"/>
      <c r="AW488" s="178"/>
      <c r="AX488" s="178"/>
      <c r="AY488" s="178"/>
      <c r="AZ488" s="178"/>
      <c r="BA488" s="178"/>
      <c r="BB488" s="178"/>
    </row>
    <row r="489" spans="7:54" s="176" customFormat="1" x14ac:dyDescent="0.25">
      <c r="G489" s="177"/>
      <c r="H489" s="177"/>
      <c r="I489" s="177"/>
      <c r="J489" s="177"/>
      <c r="K489" s="177"/>
      <c r="L489" s="177"/>
      <c r="M489" s="177"/>
      <c r="T489" s="178"/>
      <c r="W489" s="179"/>
      <c r="X489" s="179"/>
      <c r="Y489" s="179"/>
      <c r="Z489" s="179"/>
      <c r="AA489" s="179"/>
      <c r="AB489" s="179"/>
      <c r="AC489" s="179"/>
      <c r="AD489" s="179"/>
      <c r="AE489" s="179"/>
      <c r="AF489" s="179"/>
      <c r="AG489" s="179"/>
      <c r="AH489" s="179"/>
      <c r="AI489" s="179"/>
      <c r="AJ489" s="179"/>
      <c r="AK489" s="179"/>
      <c r="AL489" s="179"/>
      <c r="AM489" s="179"/>
      <c r="AN489" s="179"/>
      <c r="AO489" s="179"/>
      <c r="AP489" s="179"/>
      <c r="AQ489" s="178"/>
      <c r="AR489" s="178"/>
      <c r="AS489" s="178"/>
      <c r="AT489" s="178"/>
      <c r="AU489" s="178"/>
      <c r="AV489" s="178"/>
      <c r="AW489" s="178"/>
      <c r="AX489" s="178"/>
      <c r="AY489" s="178"/>
      <c r="AZ489" s="178"/>
      <c r="BA489" s="178"/>
      <c r="BB489" s="178"/>
    </row>
    <row r="490" spans="7:54" s="176" customFormat="1" x14ac:dyDescent="0.25">
      <c r="G490" s="177"/>
      <c r="H490" s="177"/>
      <c r="I490" s="177"/>
      <c r="J490" s="177"/>
      <c r="K490" s="177"/>
      <c r="L490" s="177"/>
      <c r="M490" s="177"/>
      <c r="T490" s="178"/>
      <c r="W490" s="179"/>
      <c r="X490" s="179"/>
      <c r="Y490" s="179"/>
      <c r="Z490" s="179"/>
      <c r="AA490" s="179"/>
      <c r="AB490" s="179"/>
      <c r="AC490" s="179"/>
      <c r="AD490" s="179"/>
      <c r="AE490" s="179"/>
      <c r="AF490" s="179"/>
      <c r="AG490" s="179"/>
      <c r="AH490" s="179"/>
      <c r="AI490" s="179"/>
      <c r="AJ490" s="179"/>
      <c r="AK490" s="179"/>
      <c r="AL490" s="179"/>
      <c r="AM490" s="179"/>
      <c r="AN490" s="179"/>
      <c r="AO490" s="179"/>
      <c r="AP490" s="179"/>
      <c r="AQ490" s="178"/>
      <c r="AR490" s="178"/>
      <c r="AS490" s="178"/>
      <c r="AT490" s="178"/>
      <c r="AU490" s="178"/>
      <c r="AV490" s="178"/>
      <c r="AW490" s="178"/>
      <c r="AX490" s="178"/>
      <c r="AY490" s="178"/>
      <c r="AZ490" s="178"/>
      <c r="BA490" s="178"/>
      <c r="BB490" s="178"/>
    </row>
    <row r="491" spans="7:54" s="176" customFormat="1" x14ac:dyDescent="0.25">
      <c r="G491" s="177"/>
      <c r="H491" s="177"/>
      <c r="I491" s="177"/>
      <c r="J491" s="177"/>
      <c r="K491" s="177"/>
      <c r="L491" s="177"/>
      <c r="M491" s="177"/>
      <c r="T491" s="178"/>
      <c r="W491" s="179"/>
      <c r="X491" s="179"/>
      <c r="Y491" s="179"/>
      <c r="Z491" s="179"/>
      <c r="AA491" s="179"/>
      <c r="AB491" s="179"/>
      <c r="AC491" s="179"/>
      <c r="AD491" s="179"/>
      <c r="AE491" s="179"/>
      <c r="AF491" s="179"/>
      <c r="AG491" s="179"/>
      <c r="AH491" s="179"/>
      <c r="AI491" s="179"/>
      <c r="AJ491" s="179"/>
      <c r="AK491" s="179"/>
      <c r="AL491" s="179"/>
      <c r="AM491" s="179"/>
      <c r="AN491" s="179"/>
      <c r="AO491" s="179"/>
      <c r="AP491" s="179"/>
      <c r="AQ491" s="178"/>
      <c r="AR491" s="178"/>
      <c r="AS491" s="178"/>
      <c r="AT491" s="178"/>
      <c r="AU491" s="178"/>
      <c r="AV491" s="178"/>
      <c r="AW491" s="178"/>
      <c r="AX491" s="178"/>
      <c r="AY491" s="178"/>
      <c r="AZ491" s="178"/>
      <c r="BA491" s="178"/>
      <c r="BB491" s="178"/>
    </row>
    <row r="492" spans="7:54" s="176" customFormat="1" x14ac:dyDescent="0.25">
      <c r="G492" s="177"/>
      <c r="H492" s="177"/>
      <c r="I492" s="177"/>
      <c r="J492" s="177"/>
      <c r="K492" s="177"/>
      <c r="L492" s="177"/>
      <c r="M492" s="177"/>
      <c r="T492" s="178"/>
      <c r="W492" s="179"/>
      <c r="X492" s="179"/>
      <c r="Y492" s="179"/>
      <c r="Z492" s="179"/>
      <c r="AA492" s="179"/>
      <c r="AB492" s="179"/>
      <c r="AC492" s="179"/>
      <c r="AD492" s="179"/>
      <c r="AE492" s="179"/>
      <c r="AF492" s="179"/>
      <c r="AG492" s="179"/>
      <c r="AH492" s="179"/>
      <c r="AI492" s="179"/>
      <c r="AJ492" s="179"/>
      <c r="AK492" s="179"/>
      <c r="AL492" s="179"/>
      <c r="AM492" s="179"/>
      <c r="AN492" s="179"/>
      <c r="AO492" s="179"/>
      <c r="AP492" s="179"/>
      <c r="AQ492" s="178"/>
      <c r="AR492" s="178"/>
      <c r="AS492" s="178"/>
      <c r="AT492" s="178"/>
      <c r="AU492" s="178"/>
      <c r="AV492" s="178"/>
      <c r="AW492" s="178"/>
      <c r="AX492" s="178"/>
      <c r="AY492" s="178"/>
      <c r="AZ492" s="178"/>
      <c r="BA492" s="178"/>
      <c r="BB492" s="178"/>
    </row>
    <row r="493" spans="7:54" s="176" customFormat="1" x14ac:dyDescent="0.25">
      <c r="G493" s="177"/>
      <c r="H493" s="177"/>
      <c r="I493" s="177"/>
      <c r="J493" s="177"/>
      <c r="K493" s="177"/>
      <c r="L493" s="177"/>
      <c r="M493" s="177"/>
      <c r="T493" s="178"/>
      <c r="W493" s="179"/>
      <c r="X493" s="179"/>
      <c r="Y493" s="179"/>
      <c r="Z493" s="179"/>
      <c r="AA493" s="179"/>
      <c r="AB493" s="179"/>
      <c r="AC493" s="179"/>
      <c r="AD493" s="179"/>
      <c r="AE493" s="179"/>
      <c r="AF493" s="179"/>
      <c r="AG493" s="179"/>
      <c r="AH493" s="179"/>
      <c r="AI493" s="179"/>
      <c r="AJ493" s="179"/>
      <c r="AK493" s="179"/>
      <c r="AL493" s="179"/>
      <c r="AM493" s="179"/>
      <c r="AN493" s="179"/>
      <c r="AO493" s="179"/>
      <c r="AP493" s="179"/>
      <c r="AQ493" s="178"/>
      <c r="AR493" s="178"/>
      <c r="AS493" s="178"/>
      <c r="AT493" s="178"/>
      <c r="AU493" s="178"/>
      <c r="AV493" s="178"/>
      <c r="AW493" s="178"/>
      <c r="AX493" s="178"/>
      <c r="AY493" s="178"/>
      <c r="AZ493" s="178"/>
      <c r="BA493" s="178"/>
      <c r="BB493" s="178"/>
    </row>
    <row r="494" spans="7:54" s="176" customFormat="1" x14ac:dyDescent="0.25">
      <c r="G494" s="177"/>
      <c r="H494" s="177"/>
      <c r="I494" s="177"/>
      <c r="J494" s="177"/>
      <c r="K494" s="177"/>
      <c r="L494" s="177"/>
      <c r="M494" s="177"/>
      <c r="T494" s="178"/>
      <c r="W494" s="179"/>
      <c r="X494" s="179"/>
      <c r="Y494" s="179"/>
      <c r="Z494" s="179"/>
      <c r="AA494" s="179"/>
      <c r="AB494" s="179"/>
      <c r="AC494" s="179"/>
      <c r="AD494" s="179"/>
      <c r="AE494" s="179"/>
      <c r="AF494" s="179"/>
      <c r="AG494" s="179"/>
      <c r="AH494" s="179"/>
      <c r="AI494" s="179"/>
      <c r="AJ494" s="179"/>
      <c r="AK494" s="179"/>
      <c r="AL494" s="179"/>
      <c r="AM494" s="179"/>
      <c r="AN494" s="179"/>
      <c r="AO494" s="179"/>
      <c r="AP494" s="179"/>
      <c r="AQ494" s="178"/>
      <c r="AR494" s="178"/>
      <c r="AS494" s="178"/>
      <c r="AT494" s="178"/>
      <c r="AU494" s="178"/>
      <c r="AV494" s="178"/>
      <c r="AW494" s="178"/>
      <c r="AX494" s="178"/>
      <c r="AY494" s="178"/>
      <c r="AZ494" s="178"/>
      <c r="BA494" s="178"/>
      <c r="BB494" s="178"/>
    </row>
    <row r="495" spans="7:54" s="176" customFormat="1" x14ac:dyDescent="0.25">
      <c r="G495" s="177"/>
      <c r="H495" s="177"/>
      <c r="I495" s="177"/>
      <c r="J495" s="177"/>
      <c r="K495" s="177"/>
      <c r="L495" s="177"/>
      <c r="M495" s="177"/>
      <c r="T495" s="178"/>
      <c r="W495" s="179"/>
      <c r="X495" s="179"/>
      <c r="Y495" s="179"/>
      <c r="Z495" s="179"/>
      <c r="AA495" s="179"/>
      <c r="AB495" s="179"/>
      <c r="AC495" s="179"/>
      <c r="AD495" s="179"/>
      <c r="AE495" s="179"/>
      <c r="AF495" s="179"/>
      <c r="AG495" s="179"/>
      <c r="AH495" s="179"/>
      <c r="AI495" s="179"/>
      <c r="AJ495" s="179"/>
      <c r="AK495" s="179"/>
      <c r="AL495" s="179"/>
      <c r="AM495" s="179"/>
      <c r="AN495" s="179"/>
      <c r="AO495" s="179"/>
      <c r="AP495" s="179"/>
      <c r="AQ495" s="178"/>
      <c r="AR495" s="178"/>
      <c r="AS495" s="178"/>
      <c r="AT495" s="178"/>
      <c r="AU495" s="178"/>
      <c r="AV495" s="178"/>
      <c r="AW495" s="178"/>
      <c r="AX495" s="178"/>
      <c r="AY495" s="178"/>
      <c r="AZ495" s="178"/>
      <c r="BA495" s="178"/>
      <c r="BB495" s="178"/>
    </row>
    <row r="496" spans="7:54" s="176" customFormat="1" x14ac:dyDescent="0.25">
      <c r="G496" s="177"/>
      <c r="H496" s="177"/>
      <c r="I496" s="177"/>
      <c r="J496" s="177"/>
      <c r="K496" s="177"/>
      <c r="L496" s="177"/>
      <c r="M496" s="177"/>
      <c r="T496" s="178"/>
      <c r="W496" s="179"/>
      <c r="X496" s="179"/>
      <c r="Y496" s="179"/>
      <c r="Z496" s="179"/>
      <c r="AA496" s="179"/>
      <c r="AB496" s="179"/>
      <c r="AC496" s="179"/>
      <c r="AD496" s="179"/>
      <c r="AE496" s="179"/>
      <c r="AF496" s="179"/>
      <c r="AG496" s="179"/>
      <c r="AH496" s="179"/>
      <c r="AI496" s="179"/>
      <c r="AJ496" s="179"/>
      <c r="AK496" s="179"/>
      <c r="AL496" s="179"/>
      <c r="AM496" s="179"/>
      <c r="AN496" s="179"/>
      <c r="AO496" s="179"/>
      <c r="AP496" s="179"/>
      <c r="AQ496" s="178"/>
      <c r="AR496" s="178"/>
      <c r="AS496" s="178"/>
      <c r="AT496" s="178"/>
      <c r="AU496" s="178"/>
      <c r="AV496" s="178"/>
      <c r="AW496" s="178"/>
      <c r="AX496" s="178"/>
      <c r="AY496" s="178"/>
      <c r="AZ496" s="178"/>
      <c r="BA496" s="178"/>
      <c r="BB496" s="178"/>
    </row>
    <row r="497" spans="7:54" s="176" customFormat="1" x14ac:dyDescent="0.25">
      <c r="G497" s="177"/>
      <c r="H497" s="177"/>
      <c r="I497" s="177"/>
      <c r="J497" s="177"/>
      <c r="K497" s="177"/>
      <c r="L497" s="177"/>
      <c r="M497" s="177"/>
      <c r="T497" s="178"/>
      <c r="W497" s="179"/>
      <c r="X497" s="179"/>
      <c r="Y497" s="179"/>
      <c r="Z497" s="179"/>
      <c r="AA497" s="179"/>
      <c r="AB497" s="179"/>
      <c r="AC497" s="179"/>
      <c r="AD497" s="179"/>
      <c r="AE497" s="179"/>
      <c r="AF497" s="179"/>
      <c r="AG497" s="179"/>
      <c r="AH497" s="179"/>
      <c r="AI497" s="179"/>
      <c r="AJ497" s="179"/>
      <c r="AK497" s="179"/>
      <c r="AL497" s="179"/>
      <c r="AM497" s="179"/>
      <c r="AN497" s="179"/>
      <c r="AO497" s="179"/>
      <c r="AP497" s="179"/>
      <c r="AQ497" s="178"/>
      <c r="AR497" s="178"/>
      <c r="AS497" s="178"/>
      <c r="AT497" s="178"/>
      <c r="AU497" s="178"/>
      <c r="AV497" s="178"/>
      <c r="AW497" s="178"/>
      <c r="AX497" s="178"/>
      <c r="AY497" s="178"/>
      <c r="AZ497" s="178"/>
      <c r="BA497" s="178"/>
      <c r="BB497" s="178"/>
    </row>
    <row r="498" spans="7:54" s="176" customFormat="1" x14ac:dyDescent="0.25">
      <c r="G498" s="177"/>
      <c r="H498" s="177"/>
      <c r="I498" s="177"/>
      <c r="J498" s="177"/>
      <c r="K498" s="177"/>
      <c r="L498" s="177"/>
      <c r="M498" s="177"/>
      <c r="T498" s="178"/>
      <c r="W498" s="179"/>
      <c r="X498" s="179"/>
      <c r="Y498" s="179"/>
      <c r="Z498" s="179"/>
      <c r="AA498" s="179"/>
      <c r="AB498" s="179"/>
      <c r="AC498" s="179"/>
      <c r="AD498" s="179"/>
      <c r="AE498" s="179"/>
      <c r="AF498" s="179"/>
      <c r="AG498" s="179"/>
      <c r="AH498" s="179"/>
      <c r="AI498" s="179"/>
      <c r="AJ498" s="179"/>
      <c r="AK498" s="179"/>
      <c r="AL498" s="179"/>
      <c r="AM498" s="179"/>
      <c r="AN498" s="179"/>
      <c r="AO498" s="179"/>
      <c r="AP498" s="179"/>
      <c r="AQ498" s="178"/>
      <c r="AR498" s="178"/>
      <c r="AS498" s="178"/>
      <c r="AT498" s="178"/>
      <c r="AU498" s="178"/>
      <c r="AV498" s="178"/>
      <c r="AW498" s="178"/>
      <c r="AX498" s="178"/>
      <c r="AY498" s="178"/>
      <c r="AZ498" s="178"/>
      <c r="BA498" s="178"/>
      <c r="BB498" s="178"/>
    </row>
    <row r="499" spans="7:54" s="176" customFormat="1" x14ac:dyDescent="0.25">
      <c r="G499" s="177"/>
      <c r="H499" s="177"/>
      <c r="I499" s="177"/>
      <c r="J499" s="177"/>
      <c r="K499" s="177"/>
      <c r="L499" s="177"/>
      <c r="M499" s="177"/>
      <c r="T499" s="178"/>
      <c r="W499" s="179"/>
      <c r="X499" s="179"/>
      <c r="Y499" s="179"/>
      <c r="Z499" s="179"/>
      <c r="AA499" s="179"/>
      <c r="AB499" s="179"/>
      <c r="AC499" s="179"/>
      <c r="AD499" s="179"/>
      <c r="AE499" s="179"/>
      <c r="AF499" s="179"/>
      <c r="AG499" s="179"/>
      <c r="AH499" s="179"/>
      <c r="AI499" s="179"/>
      <c r="AJ499" s="179"/>
      <c r="AK499" s="179"/>
      <c r="AL499" s="179"/>
      <c r="AM499" s="179"/>
      <c r="AN499" s="179"/>
      <c r="AO499" s="179"/>
      <c r="AP499" s="179"/>
      <c r="AQ499" s="178"/>
      <c r="AR499" s="178"/>
      <c r="AS499" s="178"/>
      <c r="AT499" s="178"/>
      <c r="AU499" s="178"/>
      <c r="AV499" s="178"/>
      <c r="AW499" s="178"/>
      <c r="AX499" s="178"/>
      <c r="AY499" s="178"/>
      <c r="AZ499" s="178"/>
      <c r="BA499" s="178"/>
      <c r="BB499" s="178"/>
    </row>
    <row r="500" spans="7:54" s="176" customFormat="1" x14ac:dyDescent="0.25">
      <c r="G500" s="177"/>
      <c r="H500" s="177"/>
      <c r="I500" s="177"/>
      <c r="J500" s="177"/>
      <c r="K500" s="177"/>
      <c r="L500" s="177"/>
      <c r="M500" s="177"/>
      <c r="T500" s="178"/>
      <c r="W500" s="179"/>
      <c r="X500" s="179"/>
      <c r="Y500" s="179"/>
      <c r="Z500" s="179"/>
      <c r="AA500" s="179"/>
      <c r="AB500" s="179"/>
      <c r="AC500" s="179"/>
      <c r="AD500" s="179"/>
      <c r="AE500" s="179"/>
      <c r="AF500" s="179"/>
      <c r="AG500" s="179"/>
      <c r="AH500" s="179"/>
      <c r="AI500" s="179"/>
      <c r="AJ500" s="179"/>
      <c r="AK500" s="179"/>
      <c r="AL500" s="179"/>
      <c r="AM500" s="179"/>
      <c r="AN500" s="179"/>
      <c r="AO500" s="179"/>
      <c r="AP500" s="179"/>
      <c r="AQ500" s="178"/>
      <c r="AR500" s="178"/>
      <c r="AS500" s="178"/>
      <c r="AT500" s="178"/>
      <c r="AU500" s="178"/>
      <c r="AV500" s="178"/>
      <c r="AW500" s="178"/>
      <c r="AX500" s="178"/>
      <c r="AY500" s="178"/>
      <c r="AZ500" s="178"/>
      <c r="BA500" s="178"/>
      <c r="BB500" s="178"/>
    </row>
    <row r="501" spans="7:54" s="176" customFormat="1" x14ac:dyDescent="0.25">
      <c r="G501" s="177"/>
      <c r="H501" s="177"/>
      <c r="I501" s="177"/>
      <c r="J501" s="177"/>
      <c r="K501" s="177"/>
      <c r="L501" s="177"/>
      <c r="M501" s="177"/>
      <c r="T501" s="178"/>
      <c r="W501" s="179"/>
      <c r="X501" s="179"/>
      <c r="Y501" s="179"/>
      <c r="Z501" s="179"/>
      <c r="AA501" s="179"/>
      <c r="AB501" s="179"/>
      <c r="AC501" s="179"/>
      <c r="AD501" s="179"/>
      <c r="AE501" s="179"/>
      <c r="AF501" s="179"/>
      <c r="AG501" s="179"/>
      <c r="AH501" s="179"/>
      <c r="AI501" s="179"/>
      <c r="AJ501" s="179"/>
      <c r="AK501" s="179"/>
      <c r="AL501" s="179"/>
      <c r="AM501" s="179"/>
      <c r="AN501" s="179"/>
      <c r="AO501" s="179"/>
      <c r="AP501" s="179"/>
      <c r="AQ501" s="178"/>
      <c r="AR501" s="178"/>
      <c r="AS501" s="178"/>
      <c r="AT501" s="178"/>
      <c r="AU501" s="178"/>
      <c r="AV501" s="178"/>
      <c r="AW501" s="178"/>
      <c r="AX501" s="178"/>
      <c r="AY501" s="178"/>
      <c r="AZ501" s="178"/>
      <c r="BA501" s="178"/>
      <c r="BB501" s="178"/>
    </row>
    <row r="502" spans="7:54" s="176" customFormat="1" x14ac:dyDescent="0.25">
      <c r="G502" s="177"/>
      <c r="H502" s="177"/>
      <c r="I502" s="177"/>
      <c r="J502" s="177"/>
      <c r="K502" s="177"/>
      <c r="L502" s="177"/>
      <c r="M502" s="177"/>
      <c r="T502" s="178"/>
      <c r="W502" s="179"/>
      <c r="X502" s="179"/>
      <c r="Y502" s="179"/>
      <c r="Z502" s="179"/>
      <c r="AA502" s="179"/>
      <c r="AB502" s="179"/>
      <c r="AC502" s="179"/>
      <c r="AD502" s="179"/>
      <c r="AE502" s="179"/>
      <c r="AF502" s="179"/>
      <c r="AG502" s="179"/>
      <c r="AH502" s="179"/>
      <c r="AI502" s="179"/>
      <c r="AJ502" s="179"/>
      <c r="AK502" s="179"/>
      <c r="AL502" s="179"/>
      <c r="AM502" s="179"/>
      <c r="AN502" s="179"/>
      <c r="AO502" s="179"/>
      <c r="AP502" s="179"/>
      <c r="AQ502" s="178"/>
      <c r="AR502" s="178"/>
      <c r="AS502" s="178"/>
      <c r="AT502" s="178"/>
      <c r="AU502" s="178"/>
      <c r="AV502" s="178"/>
      <c r="AW502" s="178"/>
      <c r="AX502" s="178"/>
      <c r="AY502" s="178"/>
      <c r="AZ502" s="178"/>
      <c r="BA502" s="178"/>
      <c r="BB502" s="178"/>
    </row>
    <row r="503" spans="7:54" s="176" customFormat="1" x14ac:dyDescent="0.25">
      <c r="G503" s="177"/>
      <c r="H503" s="177"/>
      <c r="I503" s="177"/>
      <c r="J503" s="177"/>
      <c r="K503" s="177"/>
      <c r="L503" s="177"/>
      <c r="M503" s="177"/>
      <c r="T503" s="178"/>
      <c r="W503" s="179"/>
      <c r="X503" s="179"/>
      <c r="Y503" s="179"/>
      <c r="Z503" s="179"/>
      <c r="AA503" s="179"/>
      <c r="AB503" s="179"/>
      <c r="AC503" s="179"/>
      <c r="AD503" s="179"/>
      <c r="AE503" s="179"/>
      <c r="AF503" s="179"/>
      <c r="AG503" s="179"/>
      <c r="AH503" s="179"/>
      <c r="AI503" s="179"/>
      <c r="AJ503" s="179"/>
      <c r="AK503" s="179"/>
      <c r="AL503" s="179"/>
      <c r="AM503" s="179"/>
      <c r="AN503" s="179"/>
      <c r="AO503" s="179"/>
      <c r="AP503" s="179"/>
      <c r="AQ503" s="178"/>
      <c r="AR503" s="178"/>
      <c r="AS503" s="178"/>
      <c r="AT503" s="178"/>
      <c r="AU503" s="178"/>
      <c r="AV503" s="178"/>
      <c r="AW503" s="178"/>
      <c r="AX503" s="178"/>
      <c r="AY503" s="178"/>
      <c r="AZ503" s="178"/>
      <c r="BA503" s="178"/>
      <c r="BB503" s="178"/>
    </row>
    <row r="504" spans="7:54" s="176" customFormat="1" x14ac:dyDescent="0.25">
      <c r="G504" s="177"/>
      <c r="H504" s="177"/>
      <c r="I504" s="177"/>
      <c r="J504" s="177"/>
      <c r="K504" s="177"/>
      <c r="L504" s="177"/>
      <c r="M504" s="177"/>
      <c r="T504" s="178"/>
      <c r="W504" s="179"/>
      <c r="X504" s="179"/>
      <c r="Y504" s="179"/>
      <c r="Z504" s="179"/>
      <c r="AA504" s="179"/>
      <c r="AB504" s="179"/>
      <c r="AC504" s="179"/>
      <c r="AD504" s="179"/>
      <c r="AE504" s="179"/>
      <c r="AF504" s="179"/>
      <c r="AG504" s="179"/>
      <c r="AH504" s="179"/>
      <c r="AI504" s="179"/>
      <c r="AJ504" s="179"/>
      <c r="AK504" s="179"/>
      <c r="AL504" s="179"/>
      <c r="AM504" s="179"/>
      <c r="AN504" s="179"/>
      <c r="AO504" s="179"/>
      <c r="AP504" s="179"/>
      <c r="AQ504" s="178"/>
      <c r="AR504" s="178"/>
      <c r="AS504" s="178"/>
      <c r="AT504" s="178"/>
      <c r="AU504" s="178"/>
      <c r="AV504" s="178"/>
      <c r="AW504" s="178"/>
      <c r="AX504" s="178"/>
      <c r="AY504" s="178"/>
      <c r="AZ504" s="178"/>
      <c r="BA504" s="178"/>
      <c r="BB504" s="178"/>
    </row>
    <row r="505" spans="7:54" s="176" customFormat="1" x14ac:dyDescent="0.25">
      <c r="G505" s="177"/>
      <c r="H505" s="177"/>
      <c r="I505" s="177"/>
      <c r="J505" s="177"/>
      <c r="K505" s="177"/>
      <c r="L505" s="177"/>
      <c r="M505" s="177"/>
      <c r="T505" s="178"/>
      <c r="W505" s="179"/>
      <c r="X505" s="179"/>
      <c r="Y505" s="179"/>
      <c r="Z505" s="179"/>
      <c r="AA505" s="179"/>
      <c r="AB505" s="179"/>
      <c r="AC505" s="179"/>
      <c r="AD505" s="179"/>
      <c r="AE505" s="179"/>
      <c r="AF505" s="179"/>
      <c r="AG505" s="179"/>
      <c r="AH505" s="179"/>
      <c r="AI505" s="179"/>
      <c r="AJ505" s="179"/>
      <c r="AK505" s="179"/>
      <c r="AL505" s="179"/>
      <c r="AM505" s="179"/>
      <c r="AN505" s="179"/>
      <c r="AO505" s="179"/>
      <c r="AP505" s="179"/>
      <c r="AQ505" s="178"/>
      <c r="AR505" s="178"/>
      <c r="AS505" s="178"/>
      <c r="AT505" s="178"/>
      <c r="AU505" s="178"/>
      <c r="AV505" s="178"/>
      <c r="AW505" s="178"/>
      <c r="AX505" s="178"/>
      <c r="AY505" s="178"/>
      <c r="AZ505" s="178"/>
      <c r="BA505" s="178"/>
      <c r="BB505" s="178"/>
    </row>
    <row r="506" spans="7:54" s="176" customFormat="1" x14ac:dyDescent="0.25">
      <c r="G506" s="177"/>
      <c r="H506" s="177"/>
      <c r="I506" s="177"/>
      <c r="J506" s="177"/>
      <c r="K506" s="177"/>
      <c r="L506" s="177"/>
      <c r="M506" s="177"/>
      <c r="T506" s="178"/>
      <c r="W506" s="179"/>
      <c r="X506" s="179"/>
      <c r="Y506" s="179"/>
      <c r="Z506" s="179"/>
      <c r="AA506" s="179"/>
      <c r="AB506" s="179"/>
      <c r="AC506" s="179"/>
      <c r="AD506" s="179"/>
      <c r="AE506" s="179"/>
      <c r="AF506" s="179"/>
      <c r="AG506" s="179"/>
      <c r="AH506" s="179"/>
      <c r="AI506" s="179"/>
      <c r="AJ506" s="179"/>
      <c r="AK506" s="179"/>
      <c r="AL506" s="179"/>
      <c r="AM506" s="179"/>
      <c r="AN506" s="179"/>
      <c r="AO506" s="179"/>
      <c r="AP506" s="179"/>
      <c r="AQ506" s="178"/>
      <c r="AR506" s="178"/>
      <c r="AS506" s="178"/>
      <c r="AT506" s="178"/>
      <c r="AU506" s="178"/>
      <c r="AV506" s="178"/>
      <c r="AW506" s="178"/>
      <c r="AX506" s="178"/>
      <c r="AY506" s="178"/>
      <c r="AZ506" s="178"/>
      <c r="BA506" s="178"/>
      <c r="BB506" s="178"/>
    </row>
    <row r="507" spans="7:54" s="176" customFormat="1" x14ac:dyDescent="0.25">
      <c r="G507" s="177"/>
      <c r="H507" s="177"/>
      <c r="I507" s="177"/>
      <c r="J507" s="177"/>
      <c r="K507" s="177"/>
      <c r="L507" s="177"/>
      <c r="M507" s="177"/>
      <c r="T507" s="178"/>
      <c r="W507" s="179"/>
      <c r="X507" s="179"/>
      <c r="Y507" s="179"/>
      <c r="Z507" s="179"/>
      <c r="AA507" s="179"/>
      <c r="AB507" s="179"/>
      <c r="AC507" s="179"/>
      <c r="AD507" s="179"/>
      <c r="AE507" s="179"/>
      <c r="AF507" s="179"/>
      <c r="AG507" s="179"/>
      <c r="AH507" s="179"/>
      <c r="AI507" s="179"/>
      <c r="AJ507" s="179"/>
      <c r="AK507" s="179"/>
      <c r="AL507" s="179"/>
      <c r="AM507" s="179"/>
      <c r="AN507" s="179"/>
      <c r="AO507" s="179"/>
      <c r="AP507" s="179"/>
      <c r="AQ507" s="178"/>
      <c r="AR507" s="178"/>
      <c r="AS507" s="178"/>
      <c r="AT507" s="178"/>
      <c r="AU507" s="178"/>
      <c r="AV507" s="178"/>
      <c r="AW507" s="178"/>
      <c r="AX507" s="178"/>
      <c r="AY507" s="178"/>
      <c r="AZ507" s="178"/>
      <c r="BA507" s="178"/>
      <c r="BB507" s="178"/>
    </row>
    <row r="508" spans="7:54" s="176" customFormat="1" x14ac:dyDescent="0.25">
      <c r="G508" s="177"/>
      <c r="H508" s="177"/>
      <c r="I508" s="177"/>
      <c r="J508" s="177"/>
      <c r="K508" s="177"/>
      <c r="L508" s="177"/>
      <c r="M508" s="177"/>
      <c r="T508" s="178"/>
      <c r="W508" s="179"/>
      <c r="X508" s="179"/>
      <c r="Y508" s="179"/>
      <c r="Z508" s="179"/>
      <c r="AA508" s="179"/>
      <c r="AB508" s="179"/>
      <c r="AC508" s="179"/>
      <c r="AD508" s="179"/>
      <c r="AE508" s="179"/>
      <c r="AF508" s="179"/>
      <c r="AG508" s="179"/>
      <c r="AH508" s="179"/>
      <c r="AI508" s="179"/>
      <c r="AJ508" s="179"/>
      <c r="AK508" s="179"/>
      <c r="AL508" s="179"/>
      <c r="AM508" s="179"/>
      <c r="AN508" s="179"/>
      <c r="AO508" s="179"/>
      <c r="AP508" s="179"/>
      <c r="AQ508" s="178"/>
      <c r="AR508" s="178"/>
      <c r="AS508" s="178"/>
      <c r="AT508" s="178"/>
      <c r="AU508" s="178"/>
      <c r="AV508" s="178"/>
      <c r="AW508" s="178"/>
      <c r="AX508" s="178"/>
      <c r="AY508" s="178"/>
      <c r="AZ508" s="178"/>
      <c r="BA508" s="178"/>
      <c r="BB508" s="178"/>
    </row>
    <row r="509" spans="7:54" s="176" customFormat="1" x14ac:dyDescent="0.25">
      <c r="G509" s="177"/>
      <c r="H509" s="177"/>
      <c r="I509" s="177"/>
      <c r="J509" s="177"/>
      <c r="K509" s="177"/>
      <c r="L509" s="177"/>
      <c r="M509" s="177"/>
      <c r="T509" s="178"/>
      <c r="W509" s="179"/>
      <c r="X509" s="179"/>
      <c r="Y509" s="179"/>
      <c r="Z509" s="179"/>
      <c r="AA509" s="179"/>
      <c r="AB509" s="179"/>
      <c r="AC509" s="179"/>
      <c r="AD509" s="179"/>
      <c r="AE509" s="179"/>
      <c r="AF509" s="179"/>
      <c r="AG509" s="179"/>
      <c r="AH509" s="179"/>
      <c r="AI509" s="179"/>
      <c r="AJ509" s="179"/>
      <c r="AK509" s="179"/>
      <c r="AL509" s="179"/>
      <c r="AM509" s="179"/>
      <c r="AN509" s="179"/>
      <c r="AO509" s="179"/>
      <c r="AP509" s="179"/>
      <c r="AQ509" s="178"/>
      <c r="AR509" s="178"/>
      <c r="AS509" s="178"/>
      <c r="AT509" s="178"/>
      <c r="AU509" s="178"/>
      <c r="AV509" s="178"/>
      <c r="AW509" s="178"/>
      <c r="AX509" s="178"/>
      <c r="AY509" s="178"/>
      <c r="AZ509" s="178"/>
      <c r="BA509" s="178"/>
      <c r="BB509" s="178"/>
    </row>
    <row r="510" spans="7:54" s="176" customFormat="1" x14ac:dyDescent="0.25">
      <c r="G510" s="177"/>
      <c r="H510" s="177"/>
      <c r="I510" s="177"/>
      <c r="J510" s="177"/>
      <c r="K510" s="177"/>
      <c r="L510" s="177"/>
      <c r="M510" s="177"/>
      <c r="T510" s="178"/>
      <c r="W510" s="179"/>
      <c r="X510" s="179"/>
      <c r="Y510" s="179"/>
      <c r="Z510" s="179"/>
      <c r="AA510" s="179"/>
      <c r="AB510" s="179"/>
      <c r="AC510" s="179"/>
      <c r="AD510" s="179"/>
      <c r="AE510" s="179"/>
      <c r="AF510" s="179"/>
      <c r="AG510" s="179"/>
      <c r="AH510" s="179"/>
      <c r="AI510" s="179"/>
      <c r="AJ510" s="179"/>
      <c r="AK510" s="179"/>
      <c r="AL510" s="179"/>
      <c r="AM510" s="179"/>
      <c r="AN510" s="179"/>
      <c r="AO510" s="179"/>
      <c r="AP510" s="179"/>
      <c r="AQ510" s="178"/>
      <c r="AR510" s="178"/>
      <c r="AS510" s="178"/>
      <c r="AT510" s="178"/>
      <c r="AU510" s="178"/>
      <c r="AV510" s="178"/>
      <c r="AW510" s="178"/>
      <c r="AX510" s="178"/>
      <c r="AY510" s="178"/>
      <c r="AZ510" s="178"/>
      <c r="BA510" s="178"/>
      <c r="BB510" s="178"/>
    </row>
    <row r="511" spans="7:54" s="176" customFormat="1" x14ac:dyDescent="0.25">
      <c r="G511" s="177"/>
      <c r="H511" s="177"/>
      <c r="I511" s="177"/>
      <c r="J511" s="177"/>
      <c r="K511" s="177"/>
      <c r="L511" s="177"/>
      <c r="M511" s="177"/>
      <c r="T511" s="178"/>
      <c r="W511" s="179"/>
      <c r="X511" s="179"/>
      <c r="Y511" s="179"/>
      <c r="Z511" s="179"/>
      <c r="AA511" s="179"/>
      <c r="AB511" s="179"/>
      <c r="AC511" s="179"/>
      <c r="AD511" s="179"/>
      <c r="AE511" s="179"/>
      <c r="AF511" s="179"/>
      <c r="AG511" s="179"/>
      <c r="AH511" s="179"/>
      <c r="AI511" s="179"/>
      <c r="AJ511" s="179"/>
      <c r="AK511" s="179"/>
      <c r="AL511" s="179"/>
      <c r="AM511" s="179"/>
      <c r="AN511" s="179"/>
      <c r="AO511" s="179"/>
      <c r="AP511" s="179"/>
      <c r="AQ511" s="178"/>
      <c r="AR511" s="178"/>
      <c r="AS511" s="178"/>
      <c r="AT511" s="178"/>
      <c r="AU511" s="178"/>
      <c r="AV511" s="178"/>
      <c r="AW511" s="178"/>
      <c r="AX511" s="178"/>
      <c r="AY511" s="178"/>
      <c r="AZ511" s="178"/>
      <c r="BA511" s="178"/>
      <c r="BB511" s="178"/>
    </row>
    <row r="512" spans="7:54" s="176" customFormat="1" x14ac:dyDescent="0.25">
      <c r="G512" s="177"/>
      <c r="H512" s="177"/>
      <c r="I512" s="177"/>
      <c r="J512" s="177"/>
      <c r="K512" s="177"/>
      <c r="L512" s="177"/>
      <c r="M512" s="177"/>
      <c r="T512" s="178"/>
      <c r="W512" s="179"/>
      <c r="X512" s="179"/>
      <c r="Y512" s="179"/>
      <c r="Z512" s="179"/>
      <c r="AA512" s="179"/>
      <c r="AB512" s="179"/>
      <c r="AC512" s="179"/>
      <c r="AD512" s="179"/>
      <c r="AE512" s="179"/>
      <c r="AF512" s="179"/>
      <c r="AG512" s="179"/>
      <c r="AH512" s="179"/>
      <c r="AI512" s="179"/>
      <c r="AJ512" s="179"/>
      <c r="AK512" s="179"/>
      <c r="AL512" s="179"/>
      <c r="AM512" s="179"/>
      <c r="AN512" s="179"/>
      <c r="AO512" s="179"/>
      <c r="AP512" s="179"/>
      <c r="AQ512" s="178"/>
      <c r="AR512" s="178"/>
      <c r="AS512" s="178"/>
      <c r="AT512" s="178"/>
      <c r="AU512" s="178"/>
      <c r="AV512" s="178"/>
      <c r="AW512" s="178"/>
      <c r="AX512" s="178"/>
      <c r="AY512" s="178"/>
      <c r="AZ512" s="178"/>
      <c r="BA512" s="178"/>
      <c r="BB512" s="178"/>
    </row>
    <row r="513" spans="7:54" s="176" customFormat="1" x14ac:dyDescent="0.25">
      <c r="G513" s="177"/>
      <c r="H513" s="177"/>
      <c r="I513" s="177"/>
      <c r="J513" s="177"/>
      <c r="K513" s="177"/>
      <c r="L513" s="177"/>
      <c r="M513" s="177"/>
      <c r="T513" s="178"/>
      <c r="W513" s="179"/>
      <c r="X513" s="179"/>
      <c r="Y513" s="179"/>
      <c r="Z513" s="179"/>
      <c r="AA513" s="179"/>
      <c r="AB513" s="179"/>
      <c r="AC513" s="179"/>
      <c r="AD513" s="179"/>
      <c r="AE513" s="179"/>
      <c r="AF513" s="179"/>
      <c r="AG513" s="179"/>
      <c r="AH513" s="179"/>
      <c r="AI513" s="179"/>
      <c r="AJ513" s="179"/>
      <c r="AK513" s="179"/>
      <c r="AL513" s="179"/>
      <c r="AM513" s="179"/>
      <c r="AN513" s="179"/>
      <c r="AO513" s="179"/>
      <c r="AP513" s="179"/>
      <c r="AQ513" s="178"/>
      <c r="AR513" s="178"/>
      <c r="AS513" s="178"/>
      <c r="AT513" s="178"/>
      <c r="AU513" s="178"/>
      <c r="AV513" s="178"/>
      <c r="AW513" s="178"/>
      <c r="AX513" s="178"/>
      <c r="AY513" s="178"/>
      <c r="AZ513" s="178"/>
      <c r="BA513" s="178"/>
      <c r="BB513" s="178"/>
    </row>
    <row r="514" spans="7:54" s="176" customFormat="1" x14ac:dyDescent="0.25">
      <c r="G514" s="177"/>
      <c r="H514" s="177"/>
      <c r="I514" s="177"/>
      <c r="J514" s="177"/>
      <c r="K514" s="177"/>
      <c r="L514" s="177"/>
      <c r="M514" s="177"/>
      <c r="T514" s="178"/>
      <c r="W514" s="179"/>
      <c r="X514" s="179"/>
      <c r="Y514" s="179"/>
      <c r="Z514" s="179"/>
      <c r="AA514" s="179"/>
      <c r="AB514" s="179"/>
      <c r="AC514" s="179"/>
      <c r="AD514" s="179"/>
      <c r="AE514" s="179"/>
      <c r="AF514" s="179"/>
      <c r="AG514" s="179"/>
      <c r="AH514" s="179"/>
      <c r="AI514" s="179"/>
      <c r="AJ514" s="179"/>
      <c r="AK514" s="179"/>
      <c r="AL514" s="179"/>
      <c r="AM514" s="179"/>
      <c r="AN514" s="179"/>
      <c r="AO514" s="179"/>
      <c r="AP514" s="179"/>
      <c r="AQ514" s="178"/>
      <c r="AR514" s="178"/>
      <c r="AS514" s="178"/>
      <c r="AT514" s="178"/>
      <c r="AU514" s="178"/>
      <c r="AV514" s="178"/>
      <c r="AW514" s="178"/>
      <c r="AX514" s="178"/>
      <c r="AY514" s="178"/>
      <c r="AZ514" s="178"/>
      <c r="BA514" s="178"/>
      <c r="BB514" s="178"/>
    </row>
    <row r="515" spans="7:54" s="176" customFormat="1" x14ac:dyDescent="0.25">
      <c r="G515" s="177"/>
      <c r="H515" s="177"/>
      <c r="I515" s="177"/>
      <c r="J515" s="177"/>
      <c r="K515" s="177"/>
      <c r="L515" s="177"/>
      <c r="M515" s="177"/>
      <c r="T515" s="178"/>
      <c r="W515" s="179"/>
      <c r="X515" s="179"/>
      <c r="Y515" s="179"/>
      <c r="Z515" s="179"/>
      <c r="AA515" s="179"/>
      <c r="AB515" s="179"/>
      <c r="AC515" s="179"/>
      <c r="AD515" s="179"/>
      <c r="AE515" s="179"/>
      <c r="AF515" s="179"/>
      <c r="AG515" s="179"/>
      <c r="AH515" s="179"/>
      <c r="AI515" s="179"/>
      <c r="AJ515" s="179"/>
      <c r="AK515" s="179"/>
      <c r="AL515" s="179"/>
      <c r="AM515" s="179"/>
      <c r="AN515" s="179"/>
      <c r="AO515" s="179"/>
      <c r="AP515" s="179"/>
      <c r="AQ515" s="178"/>
      <c r="AR515" s="178"/>
      <c r="AS515" s="178"/>
      <c r="AT515" s="178"/>
      <c r="AU515" s="178"/>
      <c r="AV515" s="178"/>
      <c r="AW515" s="178"/>
      <c r="AX515" s="178"/>
      <c r="AY515" s="178"/>
      <c r="AZ515" s="178"/>
      <c r="BA515" s="178"/>
      <c r="BB515" s="178"/>
    </row>
    <row r="516" spans="7:54" s="176" customFormat="1" x14ac:dyDescent="0.25">
      <c r="G516" s="177"/>
      <c r="H516" s="177"/>
      <c r="I516" s="177"/>
      <c r="J516" s="177"/>
      <c r="K516" s="177"/>
      <c r="L516" s="177"/>
      <c r="M516" s="177"/>
      <c r="T516" s="178"/>
      <c r="W516" s="179"/>
      <c r="X516" s="179"/>
      <c r="Y516" s="179"/>
      <c r="Z516" s="179"/>
      <c r="AA516" s="179"/>
      <c r="AB516" s="179"/>
      <c r="AC516" s="179"/>
      <c r="AD516" s="179"/>
      <c r="AE516" s="179"/>
      <c r="AF516" s="179"/>
      <c r="AG516" s="179"/>
      <c r="AH516" s="179"/>
      <c r="AI516" s="179"/>
      <c r="AJ516" s="179"/>
      <c r="AK516" s="179"/>
      <c r="AL516" s="179"/>
      <c r="AM516" s="179"/>
      <c r="AN516" s="179"/>
      <c r="AO516" s="179"/>
      <c r="AP516" s="179"/>
      <c r="AQ516" s="178"/>
      <c r="AR516" s="178"/>
      <c r="AS516" s="178"/>
      <c r="AT516" s="178"/>
      <c r="AU516" s="178"/>
      <c r="AV516" s="178"/>
      <c r="AW516" s="178"/>
      <c r="AX516" s="178"/>
      <c r="AY516" s="178"/>
      <c r="AZ516" s="178"/>
      <c r="BA516" s="178"/>
      <c r="BB516" s="178"/>
    </row>
    <row r="517" spans="7:54" s="176" customFormat="1" x14ac:dyDescent="0.25">
      <c r="G517" s="177"/>
      <c r="H517" s="177"/>
      <c r="I517" s="177"/>
      <c r="J517" s="177"/>
      <c r="K517" s="177"/>
      <c r="L517" s="177"/>
      <c r="M517" s="177"/>
      <c r="T517" s="178"/>
      <c r="W517" s="179"/>
      <c r="X517" s="179"/>
      <c r="Y517" s="179"/>
      <c r="Z517" s="179"/>
      <c r="AA517" s="179"/>
      <c r="AB517" s="179"/>
      <c r="AC517" s="179"/>
      <c r="AD517" s="179"/>
      <c r="AE517" s="179"/>
      <c r="AF517" s="179"/>
      <c r="AG517" s="179"/>
      <c r="AH517" s="179"/>
      <c r="AI517" s="179"/>
      <c r="AJ517" s="179"/>
      <c r="AK517" s="179"/>
      <c r="AL517" s="179"/>
      <c r="AM517" s="179"/>
      <c r="AN517" s="179"/>
      <c r="AO517" s="179"/>
      <c r="AP517" s="179"/>
      <c r="AQ517" s="178"/>
      <c r="AR517" s="178"/>
      <c r="AS517" s="178"/>
      <c r="AT517" s="178"/>
      <c r="AU517" s="178"/>
      <c r="AV517" s="178"/>
      <c r="AW517" s="178"/>
      <c r="AX517" s="178"/>
      <c r="AY517" s="178"/>
      <c r="AZ517" s="178"/>
      <c r="BA517" s="178"/>
      <c r="BB517" s="178"/>
    </row>
    <row r="518" spans="7:54" s="176" customFormat="1" x14ac:dyDescent="0.25">
      <c r="G518" s="177"/>
      <c r="H518" s="177"/>
      <c r="I518" s="177"/>
      <c r="J518" s="177"/>
      <c r="K518" s="177"/>
      <c r="L518" s="177"/>
      <c r="M518" s="177"/>
      <c r="T518" s="178"/>
      <c r="W518" s="179"/>
      <c r="X518" s="179"/>
      <c r="Y518" s="179"/>
      <c r="Z518" s="179"/>
      <c r="AA518" s="179"/>
      <c r="AB518" s="179"/>
      <c r="AC518" s="179"/>
      <c r="AD518" s="179"/>
      <c r="AE518" s="179"/>
      <c r="AF518" s="179"/>
      <c r="AG518" s="179"/>
      <c r="AH518" s="179"/>
      <c r="AI518" s="179"/>
      <c r="AJ518" s="179"/>
      <c r="AK518" s="179"/>
      <c r="AL518" s="179"/>
      <c r="AM518" s="179"/>
      <c r="AN518" s="179"/>
      <c r="AO518" s="179"/>
      <c r="AP518" s="179"/>
      <c r="AQ518" s="178"/>
      <c r="AR518" s="178"/>
      <c r="AS518" s="178"/>
      <c r="AT518" s="178"/>
      <c r="AU518" s="178"/>
      <c r="AV518" s="178"/>
      <c r="AW518" s="178"/>
      <c r="AX518" s="178"/>
      <c r="AY518" s="178"/>
      <c r="AZ518" s="178"/>
      <c r="BA518" s="178"/>
      <c r="BB518" s="178"/>
    </row>
    <row r="519" spans="7:54" s="176" customFormat="1" x14ac:dyDescent="0.25">
      <c r="G519" s="177"/>
      <c r="H519" s="177"/>
      <c r="I519" s="177"/>
      <c r="J519" s="177"/>
      <c r="K519" s="177"/>
      <c r="L519" s="177"/>
      <c r="M519" s="177"/>
      <c r="T519" s="178"/>
      <c r="W519" s="179"/>
      <c r="X519" s="179"/>
      <c r="Y519" s="179"/>
      <c r="Z519" s="179"/>
      <c r="AA519" s="179"/>
      <c r="AB519" s="179"/>
      <c r="AC519" s="179"/>
      <c r="AD519" s="179"/>
      <c r="AE519" s="179"/>
      <c r="AF519" s="179"/>
      <c r="AG519" s="179"/>
      <c r="AH519" s="179"/>
      <c r="AI519" s="179"/>
      <c r="AJ519" s="179"/>
      <c r="AK519" s="179"/>
      <c r="AL519" s="179"/>
      <c r="AM519" s="179"/>
      <c r="AN519" s="179"/>
      <c r="AO519" s="179"/>
      <c r="AP519" s="179"/>
      <c r="AQ519" s="178"/>
      <c r="AR519" s="178"/>
      <c r="AS519" s="178"/>
      <c r="AT519" s="178"/>
      <c r="AU519" s="178"/>
      <c r="AV519" s="178"/>
      <c r="AW519" s="178"/>
      <c r="AX519" s="178"/>
      <c r="AY519" s="178"/>
      <c r="AZ519" s="178"/>
      <c r="BA519" s="178"/>
      <c r="BB519" s="178"/>
    </row>
    <row r="520" spans="7:54" s="176" customFormat="1" x14ac:dyDescent="0.25">
      <c r="G520" s="177"/>
      <c r="H520" s="177"/>
      <c r="I520" s="177"/>
      <c r="J520" s="177"/>
      <c r="K520" s="177"/>
      <c r="L520" s="177"/>
      <c r="M520" s="177"/>
      <c r="T520" s="178"/>
      <c r="W520" s="179"/>
      <c r="X520" s="179"/>
      <c r="Y520" s="179"/>
      <c r="Z520" s="179"/>
      <c r="AA520" s="179"/>
      <c r="AB520" s="179"/>
      <c r="AC520" s="179"/>
      <c r="AD520" s="179"/>
      <c r="AE520" s="179"/>
      <c r="AF520" s="179"/>
      <c r="AG520" s="179"/>
      <c r="AH520" s="179"/>
      <c r="AI520" s="179"/>
      <c r="AJ520" s="179"/>
      <c r="AK520" s="179"/>
      <c r="AL520" s="179"/>
      <c r="AM520" s="179"/>
      <c r="AN520" s="179"/>
      <c r="AO520" s="179"/>
      <c r="AP520" s="179"/>
      <c r="AQ520" s="178"/>
      <c r="AR520" s="178"/>
      <c r="AS520" s="178"/>
      <c r="AT520" s="178"/>
      <c r="AU520" s="178"/>
      <c r="AV520" s="178"/>
      <c r="AW520" s="178"/>
      <c r="AX520" s="178"/>
      <c r="AY520" s="178"/>
      <c r="AZ520" s="178"/>
      <c r="BA520" s="178"/>
      <c r="BB520" s="178"/>
    </row>
    <row r="521" spans="7:54" s="176" customFormat="1" x14ac:dyDescent="0.25">
      <c r="G521" s="177"/>
      <c r="H521" s="177"/>
      <c r="I521" s="177"/>
      <c r="J521" s="177"/>
      <c r="K521" s="177"/>
      <c r="L521" s="177"/>
      <c r="M521" s="177"/>
      <c r="T521" s="178"/>
      <c r="W521" s="179"/>
      <c r="X521" s="179"/>
      <c r="Y521" s="179"/>
      <c r="Z521" s="179"/>
      <c r="AA521" s="179"/>
      <c r="AB521" s="179"/>
      <c r="AC521" s="179"/>
      <c r="AD521" s="179"/>
      <c r="AE521" s="179"/>
      <c r="AF521" s="179"/>
      <c r="AG521" s="179"/>
      <c r="AH521" s="179"/>
      <c r="AI521" s="179"/>
      <c r="AJ521" s="179"/>
      <c r="AK521" s="179"/>
      <c r="AL521" s="179"/>
      <c r="AM521" s="179"/>
      <c r="AN521" s="179"/>
      <c r="AO521" s="179"/>
      <c r="AP521" s="179"/>
      <c r="AQ521" s="178"/>
      <c r="AR521" s="178"/>
      <c r="AS521" s="178"/>
      <c r="AT521" s="178"/>
      <c r="AU521" s="178"/>
      <c r="AV521" s="178"/>
      <c r="AW521" s="178"/>
      <c r="AX521" s="178"/>
      <c r="AY521" s="178"/>
      <c r="AZ521" s="178"/>
      <c r="BA521" s="178"/>
      <c r="BB521" s="178"/>
    </row>
    <row r="522" spans="7:54" s="176" customFormat="1" x14ac:dyDescent="0.25">
      <c r="G522" s="177"/>
      <c r="H522" s="177"/>
      <c r="I522" s="177"/>
      <c r="J522" s="177"/>
      <c r="K522" s="177"/>
      <c r="L522" s="177"/>
      <c r="M522" s="177"/>
      <c r="T522" s="178"/>
      <c r="W522" s="179"/>
      <c r="X522" s="179"/>
      <c r="Y522" s="179"/>
      <c r="Z522" s="179"/>
      <c r="AA522" s="179"/>
      <c r="AB522" s="179"/>
      <c r="AC522" s="179"/>
      <c r="AD522" s="179"/>
      <c r="AE522" s="179"/>
      <c r="AF522" s="179"/>
      <c r="AG522" s="179"/>
      <c r="AH522" s="179"/>
      <c r="AI522" s="179"/>
      <c r="AJ522" s="179"/>
      <c r="AK522" s="179"/>
      <c r="AL522" s="179"/>
      <c r="AM522" s="179"/>
      <c r="AN522" s="179"/>
      <c r="AO522" s="179"/>
      <c r="AP522" s="179"/>
      <c r="AQ522" s="178"/>
      <c r="AR522" s="178"/>
      <c r="AS522" s="178"/>
      <c r="AT522" s="178"/>
      <c r="AU522" s="178"/>
      <c r="AV522" s="178"/>
      <c r="AW522" s="178"/>
      <c r="AX522" s="178"/>
      <c r="AY522" s="178"/>
      <c r="AZ522" s="178"/>
      <c r="BA522" s="178"/>
      <c r="BB522" s="178"/>
    </row>
    <row r="523" spans="7:54" s="176" customFormat="1" x14ac:dyDescent="0.25">
      <c r="G523" s="177"/>
      <c r="H523" s="177"/>
      <c r="I523" s="177"/>
      <c r="J523" s="177"/>
      <c r="K523" s="177"/>
      <c r="L523" s="177"/>
      <c r="M523" s="177"/>
      <c r="T523" s="178"/>
      <c r="W523" s="179"/>
      <c r="X523" s="179"/>
      <c r="Y523" s="179"/>
      <c r="Z523" s="179"/>
      <c r="AA523" s="179"/>
      <c r="AB523" s="179"/>
      <c r="AC523" s="179"/>
      <c r="AD523" s="179"/>
      <c r="AE523" s="179"/>
      <c r="AF523" s="179"/>
      <c r="AG523" s="179"/>
      <c r="AH523" s="179"/>
      <c r="AI523" s="179"/>
      <c r="AJ523" s="179"/>
      <c r="AK523" s="179"/>
      <c r="AL523" s="179"/>
      <c r="AM523" s="179"/>
      <c r="AN523" s="179"/>
      <c r="AO523" s="179"/>
      <c r="AP523" s="179"/>
      <c r="AQ523" s="178"/>
      <c r="AR523" s="178"/>
      <c r="AS523" s="178"/>
      <c r="AT523" s="178"/>
      <c r="AU523" s="178"/>
      <c r="AV523" s="178"/>
      <c r="AW523" s="178"/>
      <c r="AX523" s="178"/>
      <c r="AY523" s="178"/>
      <c r="AZ523" s="178"/>
      <c r="BA523" s="178"/>
      <c r="BB523" s="178"/>
    </row>
    <row r="524" spans="7:54" s="176" customFormat="1" x14ac:dyDescent="0.25">
      <c r="G524" s="177"/>
      <c r="H524" s="177"/>
      <c r="I524" s="177"/>
      <c r="J524" s="177"/>
      <c r="K524" s="177"/>
      <c r="L524" s="177"/>
      <c r="M524" s="177"/>
      <c r="T524" s="178"/>
      <c r="W524" s="179"/>
      <c r="X524" s="179"/>
      <c r="Y524" s="179"/>
      <c r="Z524" s="179"/>
      <c r="AA524" s="179"/>
      <c r="AB524" s="179"/>
      <c r="AC524" s="179"/>
      <c r="AD524" s="179"/>
      <c r="AE524" s="179"/>
      <c r="AF524" s="179"/>
      <c r="AG524" s="179"/>
      <c r="AH524" s="179"/>
      <c r="AI524" s="179"/>
      <c r="AJ524" s="179"/>
      <c r="AK524" s="179"/>
      <c r="AL524" s="179"/>
      <c r="AM524" s="179"/>
      <c r="AN524" s="179"/>
      <c r="AO524" s="179"/>
      <c r="AP524" s="179"/>
      <c r="AQ524" s="178"/>
      <c r="AR524" s="178"/>
      <c r="AS524" s="178"/>
      <c r="AT524" s="178"/>
      <c r="AU524" s="178"/>
      <c r="AV524" s="178"/>
      <c r="AW524" s="178"/>
      <c r="AX524" s="178"/>
      <c r="AY524" s="178"/>
      <c r="AZ524" s="178"/>
      <c r="BA524" s="178"/>
      <c r="BB524" s="178"/>
    </row>
    <row r="525" spans="7:54" s="176" customFormat="1" x14ac:dyDescent="0.25">
      <c r="G525" s="177"/>
      <c r="H525" s="177"/>
      <c r="I525" s="177"/>
      <c r="J525" s="177"/>
      <c r="K525" s="177"/>
      <c r="L525" s="177"/>
      <c r="M525" s="177"/>
      <c r="T525" s="178"/>
      <c r="W525" s="179"/>
      <c r="X525" s="179"/>
      <c r="Y525" s="179"/>
      <c r="Z525" s="179"/>
      <c r="AA525" s="179"/>
      <c r="AB525" s="179"/>
      <c r="AC525" s="179"/>
      <c r="AD525" s="179"/>
      <c r="AE525" s="179"/>
      <c r="AF525" s="179"/>
      <c r="AG525" s="179"/>
      <c r="AH525" s="179"/>
      <c r="AI525" s="179"/>
      <c r="AJ525" s="179"/>
      <c r="AK525" s="179"/>
      <c r="AL525" s="179"/>
      <c r="AM525" s="179"/>
      <c r="AN525" s="179"/>
      <c r="AO525" s="179"/>
      <c r="AP525" s="179"/>
      <c r="AQ525" s="178"/>
      <c r="AR525" s="178"/>
      <c r="AS525" s="178"/>
      <c r="AT525" s="178"/>
      <c r="AU525" s="178"/>
      <c r="AV525" s="178"/>
      <c r="AW525" s="178"/>
      <c r="AX525" s="178"/>
      <c r="AY525" s="178"/>
      <c r="AZ525" s="178"/>
      <c r="BA525" s="178"/>
      <c r="BB525" s="178"/>
    </row>
    <row r="526" spans="7:54" s="176" customFormat="1" x14ac:dyDescent="0.25">
      <c r="G526" s="177"/>
      <c r="H526" s="177"/>
      <c r="I526" s="177"/>
      <c r="J526" s="177"/>
      <c r="K526" s="177"/>
      <c r="L526" s="177"/>
      <c r="M526" s="177"/>
      <c r="T526" s="178"/>
      <c r="W526" s="179"/>
      <c r="X526" s="179"/>
      <c r="Y526" s="179"/>
      <c r="Z526" s="179"/>
      <c r="AA526" s="179"/>
      <c r="AB526" s="179"/>
      <c r="AC526" s="179"/>
      <c r="AD526" s="179"/>
      <c r="AE526" s="179"/>
      <c r="AF526" s="179"/>
      <c r="AG526" s="179"/>
      <c r="AH526" s="179"/>
      <c r="AI526" s="179"/>
      <c r="AJ526" s="179"/>
      <c r="AK526" s="179"/>
      <c r="AL526" s="179"/>
      <c r="AM526" s="179"/>
      <c r="AN526" s="179"/>
      <c r="AO526" s="179"/>
      <c r="AP526" s="179"/>
      <c r="AQ526" s="178"/>
      <c r="AR526" s="178"/>
      <c r="AS526" s="178"/>
      <c r="AT526" s="178"/>
      <c r="AU526" s="178"/>
      <c r="AV526" s="178"/>
      <c r="AW526" s="178"/>
      <c r="AX526" s="178"/>
      <c r="AY526" s="178"/>
      <c r="AZ526" s="178"/>
      <c r="BA526" s="178"/>
      <c r="BB526" s="178"/>
    </row>
    <row r="527" spans="7:54" s="176" customFormat="1" x14ac:dyDescent="0.25">
      <c r="G527" s="177"/>
      <c r="H527" s="177"/>
      <c r="I527" s="177"/>
      <c r="J527" s="177"/>
      <c r="K527" s="177"/>
      <c r="L527" s="177"/>
      <c r="M527" s="177"/>
      <c r="T527" s="178"/>
      <c r="W527" s="179"/>
      <c r="X527" s="179"/>
      <c r="Y527" s="179"/>
      <c r="Z527" s="179"/>
      <c r="AA527" s="179"/>
      <c r="AB527" s="179"/>
      <c r="AC527" s="179"/>
      <c r="AD527" s="179"/>
      <c r="AE527" s="179"/>
      <c r="AF527" s="179"/>
      <c r="AG527" s="179"/>
      <c r="AH527" s="179"/>
      <c r="AI527" s="179"/>
      <c r="AJ527" s="179"/>
      <c r="AK527" s="179"/>
      <c r="AL527" s="179"/>
      <c r="AM527" s="179"/>
      <c r="AN527" s="179"/>
      <c r="AO527" s="179"/>
      <c r="AP527" s="179"/>
      <c r="AQ527" s="178"/>
      <c r="AR527" s="178"/>
      <c r="AS527" s="178"/>
      <c r="AT527" s="178"/>
      <c r="AU527" s="178"/>
      <c r="AV527" s="178"/>
      <c r="AW527" s="178"/>
      <c r="AX527" s="178"/>
      <c r="AY527" s="178"/>
      <c r="AZ527" s="178"/>
      <c r="BA527" s="178"/>
      <c r="BB527" s="178"/>
    </row>
    <row r="528" spans="7:54" s="176" customFormat="1" x14ac:dyDescent="0.25">
      <c r="G528" s="177"/>
      <c r="H528" s="177"/>
      <c r="I528" s="177"/>
      <c r="J528" s="177"/>
      <c r="K528" s="177"/>
      <c r="L528" s="177"/>
      <c r="M528" s="177"/>
      <c r="T528" s="178"/>
      <c r="W528" s="179"/>
      <c r="X528" s="179"/>
      <c r="Y528" s="179"/>
      <c r="Z528" s="179"/>
      <c r="AA528" s="179"/>
      <c r="AB528" s="179"/>
      <c r="AC528" s="179"/>
      <c r="AD528" s="179"/>
      <c r="AE528" s="179"/>
      <c r="AF528" s="179"/>
      <c r="AG528" s="179"/>
      <c r="AH528" s="179"/>
      <c r="AI528" s="179"/>
      <c r="AJ528" s="179"/>
      <c r="AK528" s="179"/>
      <c r="AL528" s="179"/>
      <c r="AM528" s="179"/>
      <c r="AN528" s="179"/>
      <c r="AO528" s="179"/>
      <c r="AP528" s="179"/>
      <c r="AQ528" s="178"/>
      <c r="AR528" s="178"/>
      <c r="AS528" s="178"/>
      <c r="AT528" s="178"/>
      <c r="AU528" s="178"/>
      <c r="AV528" s="178"/>
      <c r="AW528" s="178"/>
      <c r="AX528" s="178"/>
      <c r="AY528" s="178"/>
      <c r="AZ528" s="178"/>
      <c r="BA528" s="178"/>
      <c r="BB528" s="178"/>
    </row>
    <row r="529" spans="7:54" s="176" customFormat="1" x14ac:dyDescent="0.25">
      <c r="G529" s="177"/>
      <c r="H529" s="177"/>
      <c r="I529" s="177"/>
      <c r="J529" s="177"/>
      <c r="K529" s="177"/>
      <c r="L529" s="177"/>
      <c r="M529" s="177"/>
      <c r="T529" s="178"/>
      <c r="W529" s="179"/>
      <c r="X529" s="179"/>
      <c r="Y529" s="179"/>
      <c r="Z529" s="179"/>
      <c r="AA529" s="179"/>
      <c r="AB529" s="179"/>
      <c r="AC529" s="179"/>
      <c r="AD529" s="179"/>
      <c r="AE529" s="179"/>
      <c r="AF529" s="179"/>
      <c r="AG529" s="179"/>
      <c r="AH529" s="179"/>
      <c r="AI529" s="179"/>
      <c r="AJ529" s="179"/>
      <c r="AK529" s="179"/>
      <c r="AL529" s="179"/>
      <c r="AM529" s="179"/>
      <c r="AN529" s="179"/>
      <c r="AO529" s="179"/>
      <c r="AP529" s="179"/>
      <c r="AQ529" s="178"/>
      <c r="AR529" s="178"/>
      <c r="AS529" s="178"/>
      <c r="AT529" s="178"/>
      <c r="AU529" s="178"/>
      <c r="AV529" s="178"/>
      <c r="AW529" s="178"/>
      <c r="AX529" s="178"/>
      <c r="AY529" s="178"/>
      <c r="AZ529" s="178"/>
      <c r="BA529" s="178"/>
      <c r="BB529" s="178"/>
    </row>
    <row r="530" spans="7:54" s="176" customFormat="1" x14ac:dyDescent="0.25">
      <c r="G530" s="177"/>
      <c r="H530" s="177"/>
      <c r="I530" s="177"/>
      <c r="J530" s="177"/>
      <c r="K530" s="177"/>
      <c r="L530" s="177"/>
      <c r="M530" s="177"/>
      <c r="T530" s="178"/>
      <c r="W530" s="179"/>
      <c r="X530" s="179"/>
      <c r="Y530" s="179"/>
      <c r="Z530" s="179"/>
      <c r="AA530" s="179"/>
      <c r="AB530" s="179"/>
      <c r="AC530" s="179"/>
      <c r="AD530" s="179"/>
      <c r="AE530" s="179"/>
      <c r="AF530" s="179"/>
      <c r="AG530" s="179"/>
      <c r="AH530" s="179"/>
      <c r="AI530" s="179"/>
      <c r="AJ530" s="179"/>
      <c r="AK530" s="179"/>
      <c r="AL530" s="179"/>
      <c r="AM530" s="179"/>
      <c r="AN530" s="179"/>
      <c r="AO530" s="179"/>
      <c r="AP530" s="179"/>
      <c r="AQ530" s="178"/>
      <c r="AR530" s="178"/>
      <c r="AS530" s="178"/>
      <c r="AT530" s="178"/>
      <c r="AU530" s="178"/>
      <c r="AV530" s="178"/>
      <c r="AW530" s="178"/>
      <c r="AX530" s="178"/>
      <c r="AY530" s="178"/>
      <c r="AZ530" s="178"/>
      <c r="BA530" s="178"/>
      <c r="BB530" s="178"/>
    </row>
    <row r="531" spans="7:54" s="176" customFormat="1" x14ac:dyDescent="0.25">
      <c r="G531" s="177"/>
      <c r="H531" s="177"/>
      <c r="I531" s="177"/>
      <c r="J531" s="177"/>
      <c r="K531" s="177"/>
      <c r="L531" s="177"/>
      <c r="M531" s="177"/>
      <c r="T531" s="178"/>
      <c r="W531" s="179"/>
      <c r="X531" s="179"/>
      <c r="Y531" s="179"/>
      <c r="Z531" s="179"/>
      <c r="AA531" s="179"/>
      <c r="AB531" s="179"/>
      <c r="AC531" s="179"/>
      <c r="AD531" s="179"/>
      <c r="AE531" s="179"/>
      <c r="AF531" s="179"/>
      <c r="AG531" s="179"/>
      <c r="AH531" s="179"/>
      <c r="AI531" s="179"/>
      <c r="AJ531" s="179"/>
      <c r="AK531" s="179"/>
      <c r="AL531" s="179"/>
      <c r="AM531" s="179"/>
      <c r="AN531" s="179"/>
      <c r="AO531" s="179"/>
      <c r="AP531" s="179"/>
      <c r="AQ531" s="178"/>
      <c r="AR531" s="178"/>
      <c r="AS531" s="178"/>
      <c r="AT531" s="178"/>
      <c r="AU531" s="178"/>
      <c r="AV531" s="178"/>
      <c r="AW531" s="178"/>
      <c r="AX531" s="178"/>
      <c r="AY531" s="178"/>
      <c r="AZ531" s="178"/>
      <c r="BA531" s="178"/>
      <c r="BB531" s="178"/>
    </row>
    <row r="532" spans="7:54" s="176" customFormat="1" x14ac:dyDescent="0.25">
      <c r="G532" s="177"/>
      <c r="H532" s="177"/>
      <c r="I532" s="177"/>
      <c r="J532" s="177"/>
      <c r="K532" s="177"/>
      <c r="L532" s="177"/>
      <c r="M532" s="177"/>
      <c r="T532" s="178"/>
      <c r="W532" s="179"/>
      <c r="X532" s="179"/>
      <c r="Y532" s="179"/>
      <c r="Z532" s="179"/>
      <c r="AA532" s="179"/>
      <c r="AB532" s="179"/>
      <c r="AC532" s="179"/>
      <c r="AD532" s="179"/>
      <c r="AE532" s="179"/>
      <c r="AF532" s="179"/>
      <c r="AG532" s="179"/>
      <c r="AH532" s="179"/>
      <c r="AI532" s="179"/>
      <c r="AJ532" s="179"/>
      <c r="AK532" s="179"/>
      <c r="AL532" s="179"/>
      <c r="AM532" s="179"/>
      <c r="AN532" s="179"/>
      <c r="AO532" s="179"/>
      <c r="AP532" s="179"/>
      <c r="AQ532" s="178"/>
      <c r="AR532" s="178"/>
      <c r="AS532" s="178"/>
      <c r="AT532" s="178"/>
      <c r="AU532" s="178"/>
      <c r="AV532" s="178"/>
      <c r="AW532" s="178"/>
      <c r="AX532" s="178"/>
      <c r="AY532" s="178"/>
      <c r="AZ532" s="178"/>
      <c r="BA532" s="178"/>
      <c r="BB532" s="178"/>
    </row>
    <row r="533" spans="7:54" s="176" customFormat="1" x14ac:dyDescent="0.25">
      <c r="G533" s="177"/>
      <c r="H533" s="177"/>
      <c r="I533" s="177"/>
      <c r="J533" s="177"/>
      <c r="K533" s="177"/>
      <c r="L533" s="177"/>
      <c r="M533" s="177"/>
      <c r="T533" s="178"/>
      <c r="W533" s="179"/>
      <c r="X533" s="179"/>
      <c r="Y533" s="179"/>
      <c r="Z533" s="179"/>
      <c r="AA533" s="179"/>
      <c r="AB533" s="179"/>
      <c r="AC533" s="179"/>
      <c r="AD533" s="179"/>
      <c r="AE533" s="179"/>
      <c r="AF533" s="179"/>
      <c r="AG533" s="179"/>
      <c r="AH533" s="179"/>
      <c r="AI533" s="179"/>
      <c r="AJ533" s="179"/>
      <c r="AK533" s="179"/>
      <c r="AL533" s="179"/>
      <c r="AM533" s="179"/>
      <c r="AN533" s="179"/>
      <c r="AO533" s="179"/>
      <c r="AP533" s="179"/>
      <c r="AQ533" s="178"/>
      <c r="AR533" s="178"/>
      <c r="AS533" s="178"/>
      <c r="AT533" s="178"/>
      <c r="AU533" s="178"/>
      <c r="AV533" s="178"/>
      <c r="AW533" s="178"/>
      <c r="AX533" s="178"/>
      <c r="AY533" s="178"/>
      <c r="AZ533" s="178"/>
      <c r="BA533" s="178"/>
      <c r="BB533" s="178"/>
    </row>
    <row r="534" spans="7:54" s="176" customFormat="1" x14ac:dyDescent="0.25">
      <c r="G534" s="177"/>
      <c r="H534" s="177"/>
      <c r="I534" s="177"/>
      <c r="J534" s="177"/>
      <c r="K534" s="177"/>
      <c r="L534" s="177"/>
      <c r="M534" s="177"/>
      <c r="T534" s="178"/>
      <c r="W534" s="179"/>
      <c r="X534" s="179"/>
      <c r="Y534" s="179"/>
      <c r="Z534" s="179"/>
      <c r="AA534" s="179"/>
      <c r="AB534" s="179"/>
      <c r="AC534" s="179"/>
      <c r="AD534" s="179"/>
      <c r="AE534" s="179"/>
      <c r="AF534" s="179"/>
      <c r="AG534" s="179"/>
      <c r="AH534" s="179"/>
      <c r="AI534" s="179"/>
      <c r="AJ534" s="179"/>
      <c r="AK534" s="179"/>
      <c r="AL534" s="179"/>
      <c r="AM534" s="179"/>
      <c r="AN534" s="179"/>
      <c r="AO534" s="179"/>
      <c r="AP534" s="179"/>
      <c r="AQ534" s="178"/>
      <c r="AR534" s="178"/>
      <c r="AS534" s="178"/>
      <c r="AT534" s="178"/>
      <c r="AU534" s="178"/>
      <c r="AV534" s="178"/>
      <c r="AW534" s="178"/>
      <c r="AX534" s="178"/>
      <c r="AY534" s="178"/>
      <c r="AZ534" s="178"/>
      <c r="BA534" s="178"/>
      <c r="BB534" s="178"/>
    </row>
    <row r="535" spans="7:54" s="176" customFormat="1" x14ac:dyDescent="0.25">
      <c r="G535" s="177"/>
      <c r="H535" s="177"/>
      <c r="I535" s="177"/>
      <c r="J535" s="177"/>
      <c r="K535" s="177"/>
      <c r="L535" s="177"/>
      <c r="M535" s="177"/>
      <c r="T535" s="178"/>
      <c r="W535" s="179"/>
      <c r="X535" s="179"/>
      <c r="Y535" s="179"/>
      <c r="Z535" s="179"/>
      <c r="AA535" s="179"/>
      <c r="AB535" s="179"/>
      <c r="AC535" s="179"/>
      <c r="AD535" s="179"/>
      <c r="AE535" s="179"/>
      <c r="AF535" s="179"/>
      <c r="AG535" s="179"/>
      <c r="AH535" s="179"/>
      <c r="AI535" s="179"/>
      <c r="AJ535" s="179"/>
      <c r="AK535" s="179"/>
      <c r="AL535" s="179"/>
      <c r="AM535" s="179"/>
      <c r="AN535" s="179"/>
      <c r="AO535" s="179"/>
      <c r="AP535" s="179"/>
      <c r="AQ535" s="178"/>
      <c r="AR535" s="178"/>
      <c r="AS535" s="178"/>
      <c r="AT535" s="178"/>
      <c r="AU535" s="178"/>
      <c r="AV535" s="178"/>
      <c r="AW535" s="178"/>
      <c r="AX535" s="178"/>
      <c r="AY535" s="178"/>
      <c r="AZ535" s="178"/>
      <c r="BA535" s="178"/>
      <c r="BB535" s="178"/>
    </row>
    <row r="536" spans="7:54" s="176" customFormat="1" x14ac:dyDescent="0.25">
      <c r="G536" s="177"/>
      <c r="H536" s="177"/>
      <c r="I536" s="177"/>
      <c r="J536" s="177"/>
      <c r="K536" s="177"/>
      <c r="L536" s="177"/>
      <c r="M536" s="177"/>
      <c r="T536" s="178"/>
      <c r="W536" s="179"/>
      <c r="X536" s="179"/>
      <c r="Y536" s="179"/>
      <c r="Z536" s="179"/>
      <c r="AA536" s="179"/>
      <c r="AB536" s="179"/>
      <c r="AC536" s="179"/>
      <c r="AD536" s="179"/>
      <c r="AE536" s="179"/>
      <c r="AF536" s="179"/>
      <c r="AG536" s="179"/>
      <c r="AH536" s="179"/>
      <c r="AI536" s="179"/>
      <c r="AJ536" s="179"/>
      <c r="AK536" s="179"/>
      <c r="AL536" s="179"/>
      <c r="AM536" s="179"/>
      <c r="AN536" s="179"/>
      <c r="AO536" s="179"/>
      <c r="AP536" s="179"/>
      <c r="AQ536" s="178"/>
      <c r="AR536" s="178"/>
      <c r="AS536" s="178"/>
      <c r="AT536" s="178"/>
      <c r="AU536" s="178"/>
      <c r="AV536" s="178"/>
      <c r="AW536" s="178"/>
      <c r="AX536" s="178"/>
      <c r="AY536" s="178"/>
      <c r="AZ536" s="178"/>
      <c r="BA536" s="178"/>
      <c r="BB536" s="178"/>
    </row>
    <row r="537" spans="7:54" s="176" customFormat="1" x14ac:dyDescent="0.25">
      <c r="G537" s="177"/>
      <c r="H537" s="177"/>
      <c r="I537" s="177"/>
      <c r="J537" s="177"/>
      <c r="K537" s="177"/>
      <c r="L537" s="177"/>
      <c r="M537" s="177"/>
      <c r="T537" s="178"/>
      <c r="W537" s="179"/>
      <c r="X537" s="179"/>
      <c r="Y537" s="179"/>
      <c r="Z537" s="179"/>
      <c r="AA537" s="179"/>
      <c r="AB537" s="179"/>
      <c r="AC537" s="179"/>
      <c r="AD537" s="179"/>
      <c r="AE537" s="179"/>
      <c r="AF537" s="179"/>
      <c r="AG537" s="179"/>
      <c r="AH537" s="179"/>
      <c r="AI537" s="179"/>
      <c r="AJ537" s="179"/>
      <c r="AK537" s="179"/>
      <c r="AL537" s="179"/>
      <c r="AM537" s="179"/>
      <c r="AN537" s="179"/>
      <c r="AO537" s="179"/>
      <c r="AP537" s="179"/>
      <c r="AQ537" s="178"/>
      <c r="AR537" s="178"/>
      <c r="AS537" s="178"/>
      <c r="AT537" s="178"/>
      <c r="AU537" s="178"/>
      <c r="AV537" s="178"/>
      <c r="AW537" s="178"/>
      <c r="AX537" s="178"/>
      <c r="AY537" s="178"/>
      <c r="AZ537" s="178"/>
      <c r="BA537" s="178"/>
      <c r="BB537" s="178"/>
    </row>
    <row r="538" spans="7:54" s="176" customFormat="1" x14ac:dyDescent="0.25">
      <c r="G538" s="177"/>
      <c r="H538" s="177"/>
      <c r="I538" s="177"/>
      <c r="J538" s="177"/>
      <c r="K538" s="177"/>
      <c r="L538" s="177"/>
      <c r="M538" s="177"/>
      <c r="T538" s="178"/>
      <c r="W538" s="179"/>
      <c r="X538" s="179"/>
      <c r="Y538" s="179"/>
      <c r="Z538" s="179"/>
      <c r="AA538" s="179"/>
      <c r="AB538" s="179"/>
      <c r="AC538" s="179"/>
      <c r="AD538" s="179"/>
      <c r="AE538" s="179"/>
      <c r="AF538" s="179"/>
      <c r="AG538" s="179"/>
      <c r="AH538" s="179"/>
      <c r="AI538" s="179"/>
      <c r="AJ538" s="179"/>
      <c r="AK538" s="179"/>
      <c r="AL538" s="179"/>
      <c r="AM538" s="179"/>
      <c r="AN538" s="179"/>
      <c r="AO538" s="179"/>
      <c r="AP538" s="179"/>
      <c r="AQ538" s="178"/>
      <c r="AR538" s="178"/>
      <c r="AS538" s="178"/>
      <c r="AT538" s="178"/>
      <c r="AU538" s="178"/>
      <c r="AV538" s="178"/>
      <c r="AW538" s="178"/>
      <c r="AX538" s="178"/>
      <c r="AY538" s="178"/>
      <c r="AZ538" s="178"/>
      <c r="BA538" s="178"/>
      <c r="BB538" s="178"/>
    </row>
    <row r="539" spans="7:54" s="176" customFormat="1" x14ac:dyDescent="0.25">
      <c r="G539" s="177"/>
      <c r="H539" s="177"/>
      <c r="I539" s="177"/>
      <c r="J539" s="177"/>
      <c r="K539" s="177"/>
      <c r="L539" s="177"/>
      <c r="M539" s="177"/>
      <c r="T539" s="178"/>
      <c r="W539" s="179"/>
      <c r="X539" s="179"/>
      <c r="Y539" s="179"/>
      <c r="Z539" s="179"/>
      <c r="AA539" s="179"/>
      <c r="AB539" s="179"/>
      <c r="AC539" s="179"/>
      <c r="AD539" s="179"/>
      <c r="AE539" s="179"/>
      <c r="AF539" s="179"/>
      <c r="AG539" s="179"/>
      <c r="AH539" s="179"/>
      <c r="AI539" s="179"/>
      <c r="AJ539" s="179"/>
      <c r="AK539" s="179"/>
      <c r="AL539" s="179"/>
      <c r="AM539" s="179"/>
      <c r="AN539" s="179"/>
      <c r="AO539" s="179"/>
      <c r="AP539" s="179"/>
      <c r="AQ539" s="178"/>
      <c r="AR539" s="178"/>
      <c r="AS539" s="178"/>
      <c r="AT539" s="178"/>
      <c r="AU539" s="178"/>
      <c r="AV539" s="178"/>
      <c r="AW539" s="178"/>
      <c r="AX539" s="178"/>
      <c r="AY539" s="178"/>
      <c r="AZ539" s="178"/>
      <c r="BA539" s="178"/>
      <c r="BB539" s="178"/>
    </row>
    <row r="540" spans="7:54" s="176" customFormat="1" x14ac:dyDescent="0.25">
      <c r="G540" s="177"/>
      <c r="H540" s="177"/>
      <c r="I540" s="177"/>
      <c r="J540" s="177"/>
      <c r="K540" s="177"/>
      <c r="L540" s="177"/>
      <c r="M540" s="177"/>
      <c r="T540" s="178"/>
      <c r="W540" s="179"/>
      <c r="X540" s="179"/>
      <c r="Y540" s="179"/>
      <c r="Z540" s="179"/>
      <c r="AA540" s="179"/>
      <c r="AB540" s="179"/>
      <c r="AC540" s="179"/>
      <c r="AD540" s="179"/>
      <c r="AE540" s="179"/>
      <c r="AF540" s="179"/>
      <c r="AG540" s="179"/>
      <c r="AH540" s="179"/>
      <c r="AI540" s="179"/>
      <c r="AJ540" s="179"/>
      <c r="AK540" s="179"/>
      <c r="AL540" s="179"/>
      <c r="AM540" s="179"/>
      <c r="AN540" s="179"/>
      <c r="AO540" s="179"/>
      <c r="AP540" s="179"/>
      <c r="AQ540" s="178"/>
      <c r="AR540" s="178"/>
      <c r="AS540" s="178"/>
      <c r="AT540" s="178"/>
      <c r="AU540" s="178"/>
      <c r="AV540" s="178"/>
      <c r="AW540" s="178"/>
      <c r="AX540" s="178"/>
      <c r="AY540" s="178"/>
      <c r="AZ540" s="178"/>
      <c r="BA540" s="178"/>
      <c r="BB540" s="178"/>
    </row>
    <row r="541" spans="7:54" s="176" customFormat="1" x14ac:dyDescent="0.25">
      <c r="G541" s="177"/>
      <c r="H541" s="177"/>
      <c r="I541" s="177"/>
      <c r="J541" s="177"/>
      <c r="K541" s="177"/>
      <c r="L541" s="177"/>
      <c r="M541" s="177"/>
      <c r="T541" s="178"/>
      <c r="W541" s="179"/>
      <c r="X541" s="179"/>
      <c r="Y541" s="179"/>
      <c r="Z541" s="179"/>
      <c r="AA541" s="179"/>
      <c r="AB541" s="179"/>
      <c r="AC541" s="179"/>
      <c r="AD541" s="179"/>
      <c r="AE541" s="179"/>
      <c r="AF541" s="179"/>
      <c r="AG541" s="179"/>
      <c r="AH541" s="179"/>
      <c r="AI541" s="179"/>
      <c r="AJ541" s="179"/>
      <c r="AK541" s="179"/>
      <c r="AL541" s="179"/>
      <c r="AM541" s="179"/>
      <c r="AN541" s="179"/>
      <c r="AO541" s="179"/>
      <c r="AP541" s="179"/>
      <c r="AQ541" s="178"/>
      <c r="AR541" s="178"/>
      <c r="AS541" s="178"/>
      <c r="AT541" s="178"/>
      <c r="AU541" s="178"/>
      <c r="AV541" s="178"/>
      <c r="AW541" s="178"/>
      <c r="AX541" s="178"/>
      <c r="AY541" s="178"/>
      <c r="AZ541" s="178"/>
      <c r="BA541" s="178"/>
      <c r="BB541" s="178"/>
    </row>
    <row r="542" spans="7:54" s="176" customFormat="1" x14ac:dyDescent="0.25">
      <c r="G542" s="177"/>
      <c r="H542" s="177"/>
      <c r="I542" s="177"/>
      <c r="J542" s="177"/>
      <c r="K542" s="177"/>
      <c r="L542" s="177"/>
      <c r="M542" s="177"/>
      <c r="T542" s="178"/>
      <c r="W542" s="179"/>
      <c r="X542" s="179"/>
      <c r="Y542" s="179"/>
      <c r="Z542" s="179"/>
      <c r="AA542" s="179"/>
      <c r="AB542" s="179"/>
      <c r="AC542" s="179"/>
      <c r="AD542" s="179"/>
      <c r="AE542" s="179"/>
      <c r="AF542" s="179"/>
      <c r="AG542" s="179"/>
      <c r="AH542" s="179"/>
      <c r="AI542" s="179"/>
      <c r="AJ542" s="179"/>
      <c r="AK542" s="179"/>
      <c r="AL542" s="179"/>
      <c r="AM542" s="179"/>
      <c r="AN542" s="179"/>
      <c r="AO542" s="179"/>
      <c r="AP542" s="179"/>
      <c r="AQ542" s="178"/>
      <c r="AR542" s="178"/>
      <c r="AS542" s="178"/>
      <c r="AT542" s="178"/>
      <c r="AU542" s="178"/>
      <c r="AV542" s="178"/>
      <c r="AW542" s="178"/>
      <c r="AX542" s="178"/>
      <c r="AY542" s="178"/>
      <c r="AZ542" s="178"/>
      <c r="BA542" s="178"/>
      <c r="BB542" s="178"/>
    </row>
    <row r="543" spans="7:54" s="176" customFormat="1" x14ac:dyDescent="0.25">
      <c r="G543" s="177"/>
      <c r="H543" s="177"/>
      <c r="I543" s="177"/>
      <c r="J543" s="177"/>
      <c r="K543" s="177"/>
      <c r="L543" s="177"/>
      <c r="M543" s="177"/>
      <c r="T543" s="178"/>
      <c r="W543" s="179"/>
      <c r="X543" s="179"/>
      <c r="Y543" s="179"/>
      <c r="Z543" s="179"/>
      <c r="AA543" s="179"/>
      <c r="AB543" s="179"/>
      <c r="AC543" s="179"/>
      <c r="AD543" s="179"/>
      <c r="AE543" s="179"/>
      <c r="AF543" s="179"/>
      <c r="AG543" s="179"/>
      <c r="AH543" s="179"/>
      <c r="AI543" s="179"/>
      <c r="AJ543" s="179"/>
      <c r="AK543" s="179"/>
      <c r="AL543" s="179"/>
      <c r="AM543" s="179"/>
      <c r="AN543" s="179"/>
      <c r="AO543" s="179"/>
      <c r="AP543" s="179"/>
      <c r="AQ543" s="178"/>
      <c r="AR543" s="178"/>
      <c r="AS543" s="178"/>
      <c r="AT543" s="178"/>
      <c r="AU543" s="178"/>
      <c r="AV543" s="178"/>
      <c r="AW543" s="178"/>
      <c r="AX543" s="178"/>
      <c r="AY543" s="178"/>
      <c r="AZ543" s="178"/>
      <c r="BA543" s="178"/>
      <c r="BB543" s="178"/>
    </row>
    <row r="544" spans="7:54" s="176" customFormat="1" x14ac:dyDescent="0.25">
      <c r="G544" s="177"/>
      <c r="H544" s="177"/>
      <c r="I544" s="177"/>
      <c r="J544" s="177"/>
      <c r="K544" s="177"/>
      <c r="L544" s="177"/>
      <c r="M544" s="177"/>
      <c r="T544" s="178"/>
      <c r="W544" s="179"/>
      <c r="X544" s="179"/>
      <c r="Y544" s="179"/>
      <c r="Z544" s="179"/>
      <c r="AA544" s="179"/>
      <c r="AB544" s="179"/>
      <c r="AC544" s="179"/>
      <c r="AD544" s="179"/>
      <c r="AE544" s="179"/>
      <c r="AF544" s="179"/>
      <c r="AG544" s="179"/>
      <c r="AH544" s="179"/>
      <c r="AI544" s="179"/>
      <c r="AJ544" s="179"/>
      <c r="AK544" s="179"/>
      <c r="AL544" s="179"/>
      <c r="AM544" s="179"/>
      <c r="AN544" s="179"/>
      <c r="AO544" s="179"/>
      <c r="AP544" s="179"/>
      <c r="AQ544" s="178"/>
      <c r="AR544" s="178"/>
      <c r="AS544" s="178"/>
      <c r="AT544" s="178"/>
      <c r="AU544" s="178"/>
      <c r="AV544" s="178"/>
      <c r="AW544" s="178"/>
      <c r="AX544" s="178"/>
      <c r="AY544" s="178"/>
      <c r="AZ544" s="178"/>
      <c r="BA544" s="178"/>
      <c r="BB544" s="178"/>
    </row>
    <row r="545" spans="7:54" s="176" customFormat="1" x14ac:dyDescent="0.25">
      <c r="G545" s="177"/>
      <c r="H545" s="177"/>
      <c r="I545" s="177"/>
      <c r="J545" s="177"/>
      <c r="K545" s="177"/>
      <c r="L545" s="177"/>
      <c r="M545" s="177"/>
      <c r="T545" s="178"/>
      <c r="W545" s="179"/>
      <c r="X545" s="179"/>
      <c r="Y545" s="179"/>
      <c r="Z545" s="179"/>
      <c r="AA545" s="179"/>
      <c r="AB545" s="179"/>
      <c r="AC545" s="179"/>
      <c r="AD545" s="179"/>
      <c r="AE545" s="179"/>
      <c r="AF545" s="179"/>
      <c r="AG545" s="179"/>
      <c r="AH545" s="179"/>
      <c r="AI545" s="179"/>
      <c r="AJ545" s="179"/>
      <c r="AK545" s="179"/>
      <c r="AL545" s="179"/>
      <c r="AM545" s="179"/>
      <c r="AN545" s="179"/>
      <c r="AO545" s="179"/>
      <c r="AP545" s="179"/>
      <c r="AQ545" s="178"/>
      <c r="AR545" s="178"/>
      <c r="AS545" s="178"/>
      <c r="AT545" s="178"/>
      <c r="AU545" s="178"/>
      <c r="AV545" s="178"/>
      <c r="AW545" s="178"/>
      <c r="AX545" s="178"/>
      <c r="AY545" s="178"/>
      <c r="AZ545" s="178"/>
      <c r="BA545" s="178"/>
      <c r="BB545" s="178"/>
    </row>
    <row r="546" spans="7:54" s="176" customFormat="1" x14ac:dyDescent="0.25">
      <c r="G546" s="177"/>
      <c r="H546" s="177"/>
      <c r="I546" s="177"/>
      <c r="J546" s="177"/>
      <c r="K546" s="177"/>
      <c r="L546" s="177"/>
      <c r="M546" s="177"/>
      <c r="T546" s="178"/>
      <c r="W546" s="179"/>
      <c r="X546" s="179"/>
      <c r="Y546" s="179"/>
      <c r="Z546" s="179"/>
      <c r="AA546" s="179"/>
      <c r="AB546" s="179"/>
      <c r="AC546" s="179"/>
      <c r="AD546" s="179"/>
      <c r="AE546" s="179"/>
      <c r="AF546" s="179"/>
      <c r="AG546" s="179"/>
      <c r="AH546" s="179"/>
      <c r="AI546" s="179"/>
      <c r="AJ546" s="179"/>
      <c r="AK546" s="179"/>
      <c r="AL546" s="179"/>
      <c r="AM546" s="179"/>
      <c r="AN546" s="179"/>
      <c r="AO546" s="179"/>
      <c r="AP546" s="179"/>
      <c r="AQ546" s="178"/>
      <c r="AR546" s="178"/>
      <c r="AS546" s="178"/>
      <c r="AT546" s="178"/>
      <c r="AU546" s="178"/>
      <c r="AV546" s="178"/>
      <c r="AW546" s="178"/>
      <c r="AX546" s="178"/>
      <c r="AY546" s="178"/>
      <c r="AZ546" s="178"/>
      <c r="BA546" s="178"/>
      <c r="BB546" s="178"/>
    </row>
    <row r="547" spans="7:54" s="176" customFormat="1" x14ac:dyDescent="0.25">
      <c r="G547" s="177"/>
      <c r="H547" s="177"/>
      <c r="I547" s="177"/>
      <c r="J547" s="177"/>
      <c r="K547" s="177"/>
      <c r="L547" s="177"/>
      <c r="M547" s="177"/>
      <c r="T547" s="178"/>
      <c r="W547" s="179"/>
      <c r="X547" s="179"/>
      <c r="Y547" s="179"/>
      <c r="Z547" s="179"/>
      <c r="AA547" s="179"/>
      <c r="AB547" s="179"/>
      <c r="AC547" s="179"/>
      <c r="AD547" s="179"/>
      <c r="AE547" s="179"/>
      <c r="AF547" s="179"/>
      <c r="AG547" s="179"/>
      <c r="AH547" s="179"/>
      <c r="AI547" s="179"/>
      <c r="AJ547" s="179"/>
      <c r="AK547" s="179"/>
      <c r="AL547" s="179"/>
      <c r="AM547" s="179"/>
      <c r="AN547" s="179"/>
      <c r="AO547" s="179"/>
      <c r="AP547" s="179"/>
      <c r="AQ547" s="178"/>
      <c r="AR547" s="178"/>
      <c r="AS547" s="178"/>
      <c r="AT547" s="178"/>
      <c r="AU547" s="178"/>
      <c r="AV547" s="178"/>
      <c r="AW547" s="178"/>
      <c r="AX547" s="178"/>
      <c r="AY547" s="178"/>
      <c r="AZ547" s="178"/>
      <c r="BA547" s="178"/>
      <c r="BB547" s="178"/>
    </row>
    <row r="548" spans="7:54" s="176" customFormat="1" x14ac:dyDescent="0.25">
      <c r="G548" s="177"/>
      <c r="H548" s="177"/>
      <c r="I548" s="177"/>
      <c r="J548" s="177"/>
      <c r="K548" s="177"/>
      <c r="L548" s="177"/>
      <c r="M548" s="177"/>
      <c r="T548" s="178"/>
      <c r="W548" s="179"/>
      <c r="X548" s="179"/>
      <c r="Y548" s="179"/>
      <c r="Z548" s="179"/>
      <c r="AA548" s="179"/>
      <c r="AB548" s="179"/>
      <c r="AC548" s="179"/>
      <c r="AD548" s="179"/>
      <c r="AE548" s="179"/>
      <c r="AF548" s="179"/>
      <c r="AG548" s="179"/>
      <c r="AH548" s="179"/>
      <c r="AI548" s="179"/>
      <c r="AJ548" s="179"/>
      <c r="AK548" s="179"/>
      <c r="AL548" s="179"/>
      <c r="AM548" s="179"/>
      <c r="AN548" s="179"/>
      <c r="AO548" s="179"/>
      <c r="AP548" s="179"/>
      <c r="AQ548" s="178"/>
      <c r="AR548" s="178"/>
      <c r="AS548" s="178"/>
      <c r="AT548" s="178"/>
      <c r="AU548" s="178"/>
      <c r="AV548" s="178"/>
      <c r="AW548" s="178"/>
      <c r="AX548" s="178"/>
      <c r="AY548" s="178"/>
      <c r="AZ548" s="178"/>
      <c r="BA548" s="178"/>
      <c r="BB548" s="178"/>
    </row>
    <row r="549" spans="7:54" s="176" customFormat="1" x14ac:dyDescent="0.25">
      <c r="G549" s="177"/>
      <c r="H549" s="177"/>
      <c r="I549" s="177"/>
      <c r="J549" s="177"/>
      <c r="K549" s="177"/>
      <c r="L549" s="177"/>
      <c r="M549" s="177"/>
      <c r="T549" s="178"/>
      <c r="W549" s="179"/>
      <c r="X549" s="179"/>
      <c r="Y549" s="179"/>
      <c r="Z549" s="179"/>
      <c r="AA549" s="179"/>
      <c r="AB549" s="179"/>
      <c r="AC549" s="179"/>
      <c r="AD549" s="179"/>
      <c r="AE549" s="179"/>
      <c r="AF549" s="179"/>
      <c r="AG549" s="179"/>
      <c r="AH549" s="179"/>
      <c r="AI549" s="179"/>
      <c r="AJ549" s="179"/>
      <c r="AK549" s="179"/>
      <c r="AL549" s="179"/>
      <c r="AM549" s="179"/>
      <c r="AN549" s="179"/>
      <c r="AO549" s="179"/>
      <c r="AP549" s="179"/>
      <c r="AQ549" s="178"/>
      <c r="AR549" s="178"/>
      <c r="AS549" s="178"/>
      <c r="AT549" s="178"/>
      <c r="AU549" s="178"/>
      <c r="AV549" s="178"/>
      <c r="AW549" s="178"/>
      <c r="AX549" s="178"/>
      <c r="AY549" s="178"/>
      <c r="AZ549" s="178"/>
      <c r="BA549" s="178"/>
      <c r="BB549" s="178"/>
    </row>
    <row r="550" spans="7:54" s="176" customFormat="1" x14ac:dyDescent="0.25">
      <c r="G550" s="177"/>
      <c r="H550" s="177"/>
      <c r="I550" s="177"/>
      <c r="J550" s="177"/>
      <c r="K550" s="177"/>
      <c r="L550" s="177"/>
      <c r="M550" s="177"/>
      <c r="T550" s="178"/>
      <c r="W550" s="179"/>
      <c r="X550" s="179"/>
      <c r="Y550" s="179"/>
      <c r="Z550" s="179"/>
      <c r="AA550" s="179"/>
      <c r="AB550" s="179"/>
      <c r="AC550" s="179"/>
      <c r="AD550" s="179"/>
      <c r="AE550" s="179"/>
      <c r="AF550" s="179"/>
      <c r="AG550" s="179"/>
      <c r="AH550" s="179"/>
      <c r="AI550" s="179"/>
      <c r="AJ550" s="179"/>
      <c r="AK550" s="179"/>
      <c r="AL550" s="179"/>
      <c r="AM550" s="179"/>
      <c r="AN550" s="179"/>
      <c r="AO550" s="179"/>
      <c r="AP550" s="179"/>
      <c r="AQ550" s="178"/>
      <c r="AR550" s="178"/>
      <c r="AS550" s="178"/>
      <c r="AT550" s="178"/>
      <c r="AU550" s="178"/>
      <c r="AV550" s="178"/>
      <c r="AW550" s="178"/>
      <c r="AX550" s="178"/>
      <c r="AY550" s="178"/>
      <c r="AZ550" s="178"/>
      <c r="BA550" s="178"/>
      <c r="BB550" s="178"/>
    </row>
    <row r="551" spans="7:54" s="176" customFormat="1" x14ac:dyDescent="0.25">
      <c r="G551" s="177"/>
      <c r="H551" s="177"/>
      <c r="I551" s="177"/>
      <c r="J551" s="177"/>
      <c r="K551" s="177"/>
      <c r="L551" s="177"/>
      <c r="M551" s="177"/>
      <c r="T551" s="178"/>
      <c r="W551" s="179"/>
      <c r="X551" s="179"/>
      <c r="Y551" s="179"/>
      <c r="Z551" s="179"/>
      <c r="AA551" s="179"/>
      <c r="AB551" s="179"/>
      <c r="AC551" s="179"/>
      <c r="AD551" s="179"/>
      <c r="AE551" s="179"/>
      <c r="AF551" s="179"/>
      <c r="AG551" s="179"/>
      <c r="AH551" s="179"/>
      <c r="AI551" s="179"/>
      <c r="AJ551" s="179"/>
      <c r="AK551" s="179"/>
      <c r="AL551" s="179"/>
      <c r="AM551" s="179"/>
      <c r="AN551" s="179"/>
      <c r="AO551" s="179"/>
      <c r="AP551" s="179"/>
      <c r="AQ551" s="178"/>
      <c r="AR551" s="178"/>
      <c r="AS551" s="178"/>
      <c r="AT551" s="178"/>
      <c r="AU551" s="178"/>
      <c r="AV551" s="178"/>
      <c r="AW551" s="178"/>
      <c r="AX551" s="178"/>
      <c r="AY551" s="178"/>
      <c r="AZ551" s="178"/>
      <c r="BA551" s="178"/>
      <c r="BB551" s="178"/>
    </row>
    <row r="552" spans="7:54" s="176" customFormat="1" x14ac:dyDescent="0.25">
      <c r="G552" s="177"/>
      <c r="H552" s="177"/>
      <c r="I552" s="177"/>
      <c r="J552" s="177"/>
      <c r="K552" s="177"/>
      <c r="L552" s="177"/>
      <c r="M552" s="177"/>
      <c r="T552" s="178"/>
      <c r="W552" s="179"/>
      <c r="X552" s="179"/>
      <c r="Y552" s="179"/>
      <c r="Z552" s="179"/>
      <c r="AA552" s="179"/>
      <c r="AB552" s="179"/>
      <c r="AC552" s="179"/>
      <c r="AD552" s="179"/>
      <c r="AE552" s="179"/>
      <c r="AF552" s="179"/>
      <c r="AG552" s="179"/>
      <c r="AH552" s="179"/>
      <c r="AI552" s="179"/>
      <c r="AJ552" s="179"/>
      <c r="AK552" s="179"/>
      <c r="AL552" s="179"/>
      <c r="AM552" s="179"/>
      <c r="AN552" s="179"/>
      <c r="AO552" s="179"/>
      <c r="AP552" s="179"/>
      <c r="AQ552" s="178"/>
      <c r="AR552" s="178"/>
      <c r="AS552" s="178"/>
      <c r="AT552" s="178"/>
      <c r="AU552" s="178"/>
      <c r="AV552" s="178"/>
      <c r="AW552" s="178"/>
      <c r="AX552" s="178"/>
      <c r="AY552" s="178"/>
      <c r="AZ552" s="178"/>
      <c r="BA552" s="178"/>
      <c r="BB552" s="178"/>
    </row>
    <row r="553" spans="7:54" s="176" customFormat="1" x14ac:dyDescent="0.25">
      <c r="G553" s="177"/>
      <c r="H553" s="177"/>
      <c r="I553" s="177"/>
      <c r="J553" s="177"/>
      <c r="K553" s="177"/>
      <c r="L553" s="177"/>
      <c r="M553" s="177"/>
      <c r="T553" s="178"/>
      <c r="W553" s="179"/>
      <c r="X553" s="179"/>
      <c r="Y553" s="179"/>
      <c r="Z553" s="179"/>
      <c r="AA553" s="179"/>
      <c r="AB553" s="179"/>
      <c r="AC553" s="179"/>
      <c r="AD553" s="179"/>
      <c r="AE553" s="179"/>
      <c r="AF553" s="179"/>
      <c r="AG553" s="179"/>
      <c r="AH553" s="179"/>
      <c r="AI553" s="179"/>
      <c r="AJ553" s="179"/>
      <c r="AK553" s="179"/>
      <c r="AL553" s="179"/>
      <c r="AM553" s="179"/>
      <c r="AN553" s="179"/>
      <c r="AO553" s="179"/>
      <c r="AP553" s="179"/>
      <c r="AQ553" s="178"/>
      <c r="AR553" s="178"/>
      <c r="AS553" s="178"/>
      <c r="AT553" s="178"/>
      <c r="AU553" s="178"/>
      <c r="AV553" s="178"/>
      <c r="AW553" s="178"/>
      <c r="AX553" s="178"/>
      <c r="AY553" s="178"/>
      <c r="AZ553" s="178"/>
      <c r="BA553" s="178"/>
      <c r="BB553" s="178"/>
    </row>
    <row r="554" spans="7:54" s="176" customFormat="1" x14ac:dyDescent="0.25">
      <c r="G554" s="177"/>
      <c r="H554" s="177"/>
      <c r="I554" s="177"/>
      <c r="J554" s="177"/>
      <c r="K554" s="177"/>
      <c r="L554" s="177"/>
      <c r="M554" s="177"/>
      <c r="T554" s="178"/>
      <c r="W554" s="179"/>
      <c r="X554" s="179"/>
      <c r="Y554" s="179"/>
      <c r="Z554" s="179"/>
      <c r="AA554" s="179"/>
      <c r="AB554" s="179"/>
      <c r="AC554" s="179"/>
      <c r="AD554" s="179"/>
      <c r="AE554" s="179"/>
      <c r="AF554" s="179"/>
      <c r="AG554" s="179"/>
      <c r="AH554" s="179"/>
      <c r="AI554" s="179"/>
      <c r="AJ554" s="179"/>
      <c r="AK554" s="179"/>
      <c r="AL554" s="179"/>
      <c r="AM554" s="179"/>
      <c r="AN554" s="179"/>
      <c r="AO554" s="179"/>
      <c r="AP554" s="179"/>
      <c r="AQ554" s="178"/>
      <c r="AR554" s="178"/>
      <c r="AS554" s="178"/>
      <c r="AT554" s="178"/>
      <c r="AU554" s="178"/>
      <c r="AV554" s="178"/>
      <c r="AW554" s="178"/>
      <c r="AX554" s="178"/>
      <c r="AY554" s="178"/>
      <c r="AZ554" s="178"/>
      <c r="BA554" s="178"/>
      <c r="BB554" s="178"/>
    </row>
    <row r="555" spans="7:54" s="176" customFormat="1" x14ac:dyDescent="0.25">
      <c r="G555" s="177"/>
      <c r="H555" s="177"/>
      <c r="I555" s="177"/>
      <c r="J555" s="177"/>
      <c r="K555" s="177"/>
      <c r="L555" s="177"/>
      <c r="M555" s="177"/>
      <c r="T555" s="178"/>
      <c r="W555" s="179"/>
      <c r="X555" s="179"/>
      <c r="Y555" s="179"/>
      <c r="Z555" s="179"/>
      <c r="AA555" s="179"/>
      <c r="AB555" s="179"/>
      <c r="AC555" s="179"/>
      <c r="AD555" s="179"/>
      <c r="AE555" s="179"/>
      <c r="AF555" s="179"/>
      <c r="AG555" s="179"/>
      <c r="AH555" s="179"/>
      <c r="AI555" s="179"/>
      <c r="AJ555" s="179"/>
      <c r="AK555" s="179"/>
      <c r="AL555" s="179"/>
      <c r="AM555" s="179"/>
      <c r="AN555" s="179"/>
      <c r="AO555" s="179"/>
      <c r="AP555" s="179"/>
      <c r="AQ555" s="178"/>
      <c r="AR555" s="178"/>
      <c r="AS555" s="178"/>
      <c r="AT555" s="178"/>
      <c r="AU555" s="178"/>
      <c r="AV555" s="178"/>
      <c r="AW555" s="178"/>
      <c r="AX555" s="178"/>
      <c r="AY555" s="178"/>
      <c r="AZ555" s="178"/>
      <c r="BA555" s="178"/>
      <c r="BB555" s="178"/>
    </row>
    <row r="556" spans="7:54" s="176" customFormat="1" x14ac:dyDescent="0.25">
      <c r="G556" s="177"/>
      <c r="H556" s="177"/>
      <c r="I556" s="177"/>
      <c r="J556" s="177"/>
      <c r="K556" s="177"/>
      <c r="L556" s="177"/>
      <c r="M556" s="177"/>
      <c r="T556" s="178"/>
      <c r="W556" s="179"/>
      <c r="X556" s="179"/>
      <c r="Y556" s="179"/>
      <c r="Z556" s="179"/>
      <c r="AA556" s="179"/>
      <c r="AB556" s="179"/>
      <c r="AC556" s="179"/>
      <c r="AD556" s="179"/>
      <c r="AE556" s="179"/>
      <c r="AF556" s="179"/>
      <c r="AG556" s="179"/>
      <c r="AH556" s="179"/>
      <c r="AI556" s="179"/>
      <c r="AJ556" s="179"/>
      <c r="AK556" s="179"/>
      <c r="AL556" s="179"/>
      <c r="AM556" s="179"/>
      <c r="AN556" s="179"/>
      <c r="AO556" s="179"/>
      <c r="AP556" s="179"/>
      <c r="AQ556" s="178"/>
      <c r="AR556" s="178"/>
      <c r="AS556" s="178"/>
      <c r="AT556" s="178"/>
      <c r="AU556" s="178"/>
      <c r="AV556" s="178"/>
      <c r="AW556" s="178"/>
      <c r="AX556" s="178"/>
      <c r="AY556" s="178"/>
      <c r="AZ556" s="178"/>
      <c r="BA556" s="178"/>
      <c r="BB556" s="178"/>
    </row>
    <row r="557" spans="7:54" s="176" customFormat="1" x14ac:dyDescent="0.25">
      <c r="G557" s="177"/>
      <c r="H557" s="177"/>
      <c r="I557" s="177"/>
      <c r="J557" s="177"/>
      <c r="K557" s="177"/>
      <c r="L557" s="177"/>
      <c r="M557" s="177"/>
      <c r="T557" s="178"/>
      <c r="W557" s="179"/>
      <c r="X557" s="179"/>
      <c r="Y557" s="179"/>
      <c r="Z557" s="179"/>
      <c r="AA557" s="179"/>
      <c r="AB557" s="179"/>
      <c r="AC557" s="179"/>
      <c r="AD557" s="179"/>
      <c r="AE557" s="179"/>
      <c r="AF557" s="179"/>
      <c r="AG557" s="179"/>
      <c r="AH557" s="179"/>
      <c r="AI557" s="179"/>
      <c r="AJ557" s="179"/>
      <c r="AK557" s="179"/>
      <c r="AL557" s="179"/>
      <c r="AM557" s="179"/>
      <c r="AN557" s="179"/>
      <c r="AO557" s="179"/>
      <c r="AP557" s="179"/>
      <c r="AQ557" s="178"/>
      <c r="AR557" s="178"/>
      <c r="AS557" s="178"/>
      <c r="AT557" s="178"/>
      <c r="AU557" s="178"/>
      <c r="AV557" s="178"/>
      <c r="AW557" s="178"/>
      <c r="AX557" s="178"/>
      <c r="AY557" s="178"/>
      <c r="AZ557" s="178"/>
      <c r="BA557" s="178"/>
      <c r="BB557" s="178"/>
    </row>
    <row r="558" spans="7:54" s="176" customFormat="1" x14ac:dyDescent="0.25">
      <c r="G558" s="177"/>
      <c r="H558" s="177"/>
      <c r="I558" s="177"/>
      <c r="J558" s="177"/>
      <c r="K558" s="177"/>
      <c r="L558" s="177"/>
      <c r="M558" s="177"/>
      <c r="T558" s="178"/>
      <c r="W558" s="179"/>
      <c r="X558" s="179"/>
      <c r="Y558" s="179"/>
      <c r="Z558" s="179"/>
      <c r="AA558" s="179"/>
      <c r="AB558" s="179"/>
      <c r="AC558" s="179"/>
      <c r="AD558" s="179"/>
      <c r="AE558" s="179"/>
      <c r="AF558" s="179"/>
      <c r="AG558" s="179"/>
      <c r="AH558" s="179"/>
      <c r="AI558" s="179"/>
      <c r="AJ558" s="179"/>
      <c r="AK558" s="179"/>
      <c r="AL558" s="179"/>
      <c r="AM558" s="179"/>
      <c r="AN558" s="179"/>
      <c r="AO558" s="179"/>
      <c r="AP558" s="179"/>
      <c r="AQ558" s="178"/>
      <c r="AR558" s="178"/>
      <c r="AS558" s="178"/>
      <c r="AT558" s="178"/>
      <c r="AU558" s="178"/>
      <c r="AV558" s="178"/>
      <c r="AW558" s="178"/>
      <c r="AX558" s="178"/>
      <c r="AY558" s="178"/>
      <c r="AZ558" s="178"/>
      <c r="BA558" s="178"/>
      <c r="BB558" s="178"/>
    </row>
    <row r="559" spans="7:54" s="176" customFormat="1" x14ac:dyDescent="0.25">
      <c r="G559" s="177"/>
      <c r="H559" s="177"/>
      <c r="I559" s="177"/>
      <c r="J559" s="177"/>
      <c r="K559" s="177"/>
      <c r="L559" s="177"/>
      <c r="M559" s="177"/>
      <c r="T559" s="178"/>
      <c r="W559" s="179"/>
      <c r="X559" s="179"/>
      <c r="Y559" s="179"/>
      <c r="Z559" s="179"/>
      <c r="AA559" s="179"/>
      <c r="AB559" s="179"/>
      <c r="AC559" s="179"/>
      <c r="AD559" s="179"/>
      <c r="AE559" s="179"/>
      <c r="AF559" s="179"/>
      <c r="AG559" s="179"/>
      <c r="AH559" s="179"/>
      <c r="AI559" s="179"/>
      <c r="AJ559" s="179"/>
      <c r="AK559" s="179"/>
      <c r="AL559" s="179"/>
      <c r="AM559" s="179"/>
      <c r="AN559" s="179"/>
      <c r="AO559" s="179"/>
      <c r="AP559" s="179"/>
      <c r="AQ559" s="178"/>
      <c r="AR559" s="178"/>
      <c r="AS559" s="178"/>
      <c r="AT559" s="178"/>
      <c r="AU559" s="178"/>
      <c r="AV559" s="178"/>
      <c r="AW559" s="178"/>
      <c r="AX559" s="178"/>
      <c r="AY559" s="178"/>
      <c r="AZ559" s="178"/>
      <c r="BA559" s="178"/>
      <c r="BB559" s="178"/>
    </row>
    <row r="560" spans="7:54" s="176" customFormat="1" x14ac:dyDescent="0.25">
      <c r="G560" s="177"/>
      <c r="H560" s="177"/>
      <c r="I560" s="177"/>
      <c r="J560" s="177"/>
      <c r="K560" s="177"/>
      <c r="L560" s="177"/>
      <c r="M560" s="177"/>
      <c r="T560" s="178"/>
      <c r="W560" s="179"/>
      <c r="X560" s="179"/>
      <c r="Y560" s="179"/>
      <c r="Z560" s="179"/>
      <c r="AA560" s="179"/>
      <c r="AB560" s="179"/>
      <c r="AC560" s="179"/>
      <c r="AD560" s="179"/>
      <c r="AE560" s="179"/>
      <c r="AF560" s="179"/>
      <c r="AG560" s="179"/>
      <c r="AH560" s="179"/>
      <c r="AI560" s="179"/>
      <c r="AJ560" s="179"/>
      <c r="AK560" s="179"/>
      <c r="AL560" s="179"/>
      <c r="AM560" s="179"/>
      <c r="AN560" s="179"/>
      <c r="AO560" s="179"/>
      <c r="AP560" s="179"/>
      <c r="AQ560" s="178"/>
      <c r="AR560" s="178"/>
      <c r="AS560" s="178"/>
      <c r="AT560" s="178"/>
      <c r="AU560" s="178"/>
      <c r="AV560" s="178"/>
      <c r="AW560" s="178"/>
      <c r="AX560" s="178"/>
      <c r="AY560" s="178"/>
      <c r="AZ560" s="178"/>
      <c r="BA560" s="178"/>
      <c r="BB560" s="178"/>
    </row>
    <row r="561" spans="7:54" s="176" customFormat="1" x14ac:dyDescent="0.25">
      <c r="G561" s="177"/>
      <c r="H561" s="177"/>
      <c r="I561" s="177"/>
      <c r="J561" s="177"/>
      <c r="K561" s="177"/>
      <c r="L561" s="177"/>
      <c r="M561" s="177"/>
      <c r="T561" s="178"/>
      <c r="W561" s="179"/>
      <c r="X561" s="179"/>
      <c r="Y561" s="179"/>
      <c r="Z561" s="179"/>
      <c r="AA561" s="179"/>
      <c r="AB561" s="179"/>
      <c r="AC561" s="179"/>
      <c r="AD561" s="179"/>
      <c r="AE561" s="179"/>
      <c r="AF561" s="179"/>
      <c r="AG561" s="179"/>
      <c r="AH561" s="179"/>
      <c r="AI561" s="179"/>
      <c r="AJ561" s="179"/>
      <c r="AK561" s="179"/>
      <c r="AL561" s="179"/>
      <c r="AM561" s="179"/>
      <c r="AN561" s="179"/>
      <c r="AO561" s="179"/>
      <c r="AP561" s="179"/>
      <c r="AQ561" s="178"/>
      <c r="AR561" s="178"/>
      <c r="AS561" s="178"/>
      <c r="AT561" s="178"/>
      <c r="AU561" s="178"/>
      <c r="AV561" s="178"/>
      <c r="AW561" s="178"/>
      <c r="AX561" s="178"/>
      <c r="AY561" s="178"/>
      <c r="AZ561" s="178"/>
      <c r="BA561" s="178"/>
      <c r="BB561" s="178"/>
    </row>
    <row r="562" spans="7:54" s="176" customFormat="1" x14ac:dyDescent="0.25">
      <c r="G562" s="177"/>
      <c r="H562" s="177"/>
      <c r="I562" s="177"/>
      <c r="J562" s="177"/>
      <c r="K562" s="177"/>
      <c r="L562" s="177"/>
      <c r="M562" s="177"/>
      <c r="T562" s="178"/>
      <c r="W562" s="179"/>
      <c r="X562" s="179"/>
      <c r="Y562" s="179"/>
      <c r="Z562" s="179"/>
      <c r="AA562" s="179"/>
      <c r="AB562" s="179"/>
      <c r="AC562" s="179"/>
      <c r="AD562" s="179"/>
      <c r="AE562" s="179"/>
      <c r="AF562" s="179"/>
      <c r="AG562" s="179"/>
      <c r="AH562" s="179"/>
      <c r="AI562" s="179"/>
      <c r="AJ562" s="179"/>
      <c r="AK562" s="179"/>
      <c r="AL562" s="179"/>
      <c r="AM562" s="179"/>
      <c r="AN562" s="179"/>
      <c r="AO562" s="179"/>
      <c r="AP562" s="179"/>
      <c r="AQ562" s="178"/>
      <c r="AR562" s="178"/>
      <c r="AS562" s="178"/>
      <c r="AT562" s="178"/>
      <c r="AU562" s="178"/>
      <c r="AV562" s="178"/>
      <c r="AW562" s="178"/>
      <c r="AX562" s="178"/>
      <c r="AY562" s="178"/>
      <c r="AZ562" s="178"/>
      <c r="BA562" s="178"/>
      <c r="BB562" s="178"/>
    </row>
    <row r="563" spans="7:54" s="176" customFormat="1" x14ac:dyDescent="0.25">
      <c r="G563" s="177"/>
      <c r="H563" s="177"/>
      <c r="I563" s="177"/>
      <c r="J563" s="177"/>
      <c r="K563" s="177"/>
      <c r="L563" s="177"/>
      <c r="M563" s="177"/>
      <c r="T563" s="178"/>
      <c r="W563" s="179"/>
      <c r="X563" s="179"/>
      <c r="Y563" s="179"/>
      <c r="Z563" s="179"/>
      <c r="AA563" s="179"/>
      <c r="AB563" s="179"/>
      <c r="AC563" s="179"/>
      <c r="AD563" s="179"/>
      <c r="AE563" s="179"/>
      <c r="AF563" s="179"/>
      <c r="AG563" s="179"/>
      <c r="AH563" s="179"/>
      <c r="AI563" s="179"/>
      <c r="AJ563" s="179"/>
      <c r="AK563" s="179"/>
      <c r="AL563" s="179"/>
      <c r="AM563" s="179"/>
      <c r="AN563" s="179"/>
      <c r="AO563" s="179"/>
      <c r="AP563" s="179"/>
      <c r="AQ563" s="178"/>
      <c r="AR563" s="178"/>
      <c r="AS563" s="178"/>
      <c r="AT563" s="178"/>
      <c r="AU563" s="178"/>
      <c r="AV563" s="178"/>
      <c r="AW563" s="178"/>
      <c r="AX563" s="178"/>
      <c r="AY563" s="178"/>
      <c r="AZ563" s="178"/>
      <c r="BA563" s="178"/>
      <c r="BB563" s="178"/>
    </row>
    <row r="564" spans="7:54" s="176" customFormat="1" x14ac:dyDescent="0.25">
      <c r="G564" s="177"/>
      <c r="H564" s="177"/>
      <c r="I564" s="177"/>
      <c r="J564" s="177"/>
      <c r="K564" s="177"/>
      <c r="L564" s="177"/>
      <c r="M564" s="177"/>
      <c r="T564" s="178"/>
      <c r="W564" s="179"/>
      <c r="X564" s="179"/>
      <c r="Y564" s="179"/>
      <c r="Z564" s="179"/>
      <c r="AA564" s="179"/>
      <c r="AB564" s="179"/>
      <c r="AC564" s="179"/>
      <c r="AD564" s="179"/>
      <c r="AE564" s="179"/>
      <c r="AF564" s="179"/>
      <c r="AG564" s="179"/>
      <c r="AH564" s="179"/>
      <c r="AI564" s="179"/>
      <c r="AJ564" s="179"/>
      <c r="AK564" s="179"/>
      <c r="AL564" s="179"/>
      <c r="AM564" s="179"/>
      <c r="AN564" s="179"/>
      <c r="AO564" s="179"/>
      <c r="AP564" s="179"/>
      <c r="AQ564" s="178"/>
      <c r="AR564" s="178"/>
      <c r="AS564" s="178"/>
      <c r="AT564" s="178"/>
      <c r="AU564" s="178"/>
      <c r="AV564" s="178"/>
      <c r="AW564" s="178"/>
      <c r="AX564" s="178"/>
      <c r="AY564" s="178"/>
      <c r="AZ564" s="178"/>
      <c r="BA564" s="178"/>
      <c r="BB564" s="178"/>
    </row>
    <row r="565" spans="7:54" s="176" customFormat="1" x14ac:dyDescent="0.25">
      <c r="G565" s="177"/>
      <c r="H565" s="177"/>
      <c r="I565" s="177"/>
      <c r="J565" s="177"/>
      <c r="K565" s="177"/>
      <c r="L565" s="177"/>
      <c r="M565" s="177"/>
      <c r="T565" s="178"/>
      <c r="W565" s="179"/>
      <c r="X565" s="179"/>
      <c r="Y565" s="179"/>
      <c r="Z565" s="179"/>
      <c r="AA565" s="179"/>
      <c r="AB565" s="179"/>
      <c r="AC565" s="179"/>
      <c r="AD565" s="179"/>
      <c r="AE565" s="179"/>
      <c r="AF565" s="179"/>
      <c r="AG565" s="179"/>
      <c r="AH565" s="179"/>
      <c r="AI565" s="179"/>
      <c r="AJ565" s="179"/>
      <c r="AK565" s="179"/>
      <c r="AL565" s="179"/>
      <c r="AM565" s="179"/>
      <c r="AN565" s="179"/>
      <c r="AO565" s="179"/>
      <c r="AP565" s="179"/>
      <c r="AQ565" s="178"/>
      <c r="AR565" s="178"/>
      <c r="AS565" s="178"/>
      <c r="AT565" s="178"/>
      <c r="AU565" s="178"/>
      <c r="AV565" s="178"/>
      <c r="AW565" s="178"/>
      <c r="AX565" s="178"/>
      <c r="AY565" s="178"/>
      <c r="AZ565" s="178"/>
      <c r="BA565" s="178"/>
      <c r="BB565" s="178"/>
    </row>
    <row r="566" spans="7:54" s="176" customFormat="1" x14ac:dyDescent="0.25">
      <c r="G566" s="177"/>
      <c r="H566" s="177"/>
      <c r="I566" s="177"/>
      <c r="J566" s="177"/>
      <c r="K566" s="177"/>
      <c r="L566" s="177"/>
      <c r="M566" s="177"/>
      <c r="T566" s="178"/>
      <c r="W566" s="179"/>
      <c r="X566" s="179"/>
      <c r="Y566" s="179"/>
      <c r="Z566" s="179"/>
      <c r="AA566" s="179"/>
      <c r="AB566" s="179"/>
      <c r="AC566" s="179"/>
      <c r="AD566" s="179"/>
      <c r="AE566" s="179"/>
      <c r="AF566" s="179"/>
      <c r="AG566" s="179"/>
      <c r="AH566" s="179"/>
      <c r="AI566" s="179"/>
      <c r="AJ566" s="179"/>
      <c r="AK566" s="179"/>
      <c r="AL566" s="179"/>
      <c r="AM566" s="179"/>
      <c r="AN566" s="179"/>
      <c r="AO566" s="179"/>
      <c r="AP566" s="179"/>
      <c r="AQ566" s="178"/>
      <c r="AR566" s="178"/>
      <c r="AS566" s="178"/>
      <c r="AT566" s="178"/>
      <c r="AU566" s="178"/>
      <c r="AV566" s="178"/>
      <c r="AW566" s="178"/>
      <c r="AX566" s="178"/>
      <c r="AY566" s="178"/>
      <c r="AZ566" s="178"/>
      <c r="BA566" s="178"/>
      <c r="BB566" s="178"/>
    </row>
    <row r="567" spans="7:54" s="176" customFormat="1" x14ac:dyDescent="0.25">
      <c r="G567" s="177"/>
      <c r="H567" s="177"/>
      <c r="I567" s="177"/>
      <c r="J567" s="177"/>
      <c r="K567" s="177"/>
      <c r="L567" s="177"/>
      <c r="M567" s="177"/>
      <c r="T567" s="178"/>
      <c r="W567" s="179"/>
      <c r="X567" s="179"/>
      <c r="Y567" s="179"/>
      <c r="Z567" s="179"/>
      <c r="AA567" s="179"/>
      <c r="AB567" s="179"/>
      <c r="AC567" s="179"/>
      <c r="AD567" s="179"/>
      <c r="AE567" s="179"/>
      <c r="AF567" s="179"/>
      <c r="AG567" s="179"/>
      <c r="AH567" s="179"/>
      <c r="AI567" s="179"/>
      <c r="AJ567" s="179"/>
      <c r="AK567" s="179"/>
      <c r="AL567" s="179"/>
      <c r="AM567" s="179"/>
      <c r="AN567" s="179"/>
      <c r="AO567" s="179"/>
      <c r="AP567" s="179"/>
      <c r="AQ567" s="178"/>
      <c r="AR567" s="178"/>
      <c r="AS567" s="178"/>
      <c r="AT567" s="178"/>
      <c r="AU567" s="178"/>
      <c r="AV567" s="178"/>
      <c r="AW567" s="178"/>
      <c r="AX567" s="178"/>
      <c r="AY567" s="178"/>
      <c r="AZ567" s="178"/>
      <c r="BA567" s="178"/>
      <c r="BB567" s="178"/>
    </row>
    <row r="568" spans="7:54" s="176" customFormat="1" x14ac:dyDescent="0.25">
      <c r="G568" s="177"/>
      <c r="H568" s="177"/>
      <c r="I568" s="177"/>
      <c r="J568" s="177"/>
      <c r="K568" s="177"/>
      <c r="L568" s="177"/>
      <c r="M568" s="177"/>
      <c r="T568" s="178"/>
      <c r="W568" s="179"/>
      <c r="X568" s="179"/>
      <c r="Y568" s="179"/>
      <c r="Z568" s="179"/>
      <c r="AA568" s="179"/>
      <c r="AB568" s="179"/>
      <c r="AC568" s="179"/>
      <c r="AD568" s="179"/>
      <c r="AE568" s="179"/>
      <c r="AF568" s="179"/>
      <c r="AG568" s="179"/>
      <c r="AH568" s="179"/>
      <c r="AI568" s="179"/>
      <c r="AJ568" s="179"/>
      <c r="AK568" s="179"/>
      <c r="AL568" s="179"/>
      <c r="AM568" s="179"/>
      <c r="AN568" s="179"/>
      <c r="AO568" s="179"/>
      <c r="AP568" s="179"/>
      <c r="AQ568" s="178"/>
      <c r="AR568" s="178"/>
      <c r="AS568" s="178"/>
      <c r="AT568" s="178"/>
      <c r="AU568" s="178"/>
      <c r="AV568" s="178"/>
      <c r="AW568" s="178"/>
      <c r="AX568" s="178"/>
      <c r="AY568" s="178"/>
      <c r="AZ568" s="178"/>
      <c r="BA568" s="178"/>
      <c r="BB568" s="178"/>
    </row>
    <row r="569" spans="7:54" s="176" customFormat="1" x14ac:dyDescent="0.25">
      <c r="G569" s="177"/>
      <c r="H569" s="177"/>
      <c r="I569" s="177"/>
      <c r="J569" s="177"/>
      <c r="K569" s="177"/>
      <c r="L569" s="177"/>
      <c r="M569" s="177"/>
      <c r="T569" s="178"/>
      <c r="W569" s="179"/>
      <c r="X569" s="179"/>
      <c r="Y569" s="179"/>
      <c r="Z569" s="179"/>
      <c r="AA569" s="179"/>
      <c r="AB569" s="179"/>
      <c r="AC569" s="179"/>
      <c r="AD569" s="179"/>
      <c r="AE569" s="179"/>
      <c r="AF569" s="179"/>
      <c r="AG569" s="179"/>
      <c r="AH569" s="179"/>
      <c r="AI569" s="179"/>
      <c r="AJ569" s="179"/>
      <c r="AK569" s="179"/>
      <c r="AL569" s="179"/>
      <c r="AM569" s="179"/>
      <c r="AN569" s="179"/>
      <c r="AO569" s="179"/>
      <c r="AP569" s="179"/>
      <c r="AQ569" s="178"/>
      <c r="AR569" s="178"/>
      <c r="AS569" s="178"/>
      <c r="AT569" s="178"/>
      <c r="AU569" s="178"/>
      <c r="AV569" s="178"/>
      <c r="AW569" s="178"/>
      <c r="AX569" s="178"/>
      <c r="AY569" s="178"/>
      <c r="AZ569" s="178"/>
      <c r="BA569" s="178"/>
      <c r="BB569" s="178"/>
    </row>
    <row r="570" spans="7:54" s="176" customFormat="1" x14ac:dyDescent="0.25">
      <c r="G570" s="177"/>
      <c r="H570" s="177"/>
      <c r="I570" s="177"/>
      <c r="J570" s="177"/>
      <c r="K570" s="177"/>
      <c r="L570" s="177"/>
      <c r="M570" s="177"/>
      <c r="T570" s="178"/>
      <c r="W570" s="179"/>
      <c r="X570" s="179"/>
      <c r="Y570" s="179"/>
      <c r="Z570" s="179"/>
      <c r="AA570" s="179"/>
      <c r="AB570" s="179"/>
      <c r="AC570" s="179"/>
      <c r="AD570" s="179"/>
      <c r="AE570" s="179"/>
      <c r="AF570" s="179"/>
      <c r="AG570" s="179"/>
      <c r="AH570" s="179"/>
      <c r="AI570" s="179"/>
      <c r="AJ570" s="179"/>
      <c r="AK570" s="179"/>
      <c r="AL570" s="179"/>
      <c r="AM570" s="179"/>
      <c r="AN570" s="179"/>
      <c r="AO570" s="179"/>
      <c r="AP570" s="179"/>
      <c r="AQ570" s="178"/>
      <c r="AR570" s="178"/>
      <c r="AS570" s="178"/>
      <c r="AT570" s="178"/>
      <c r="AU570" s="178"/>
      <c r="AV570" s="178"/>
      <c r="AW570" s="178"/>
      <c r="AX570" s="178"/>
      <c r="AY570" s="178"/>
      <c r="AZ570" s="178"/>
      <c r="BA570" s="178"/>
      <c r="BB570" s="178"/>
    </row>
    <row r="571" spans="7:54" s="176" customFormat="1" x14ac:dyDescent="0.25">
      <c r="G571" s="177"/>
      <c r="H571" s="177"/>
      <c r="I571" s="177"/>
      <c r="J571" s="177"/>
      <c r="K571" s="177"/>
      <c r="L571" s="177"/>
      <c r="M571" s="177"/>
      <c r="T571" s="178"/>
      <c r="W571" s="179"/>
      <c r="X571" s="179"/>
      <c r="Y571" s="179"/>
      <c r="Z571" s="179"/>
      <c r="AA571" s="179"/>
      <c r="AB571" s="179"/>
      <c r="AC571" s="179"/>
      <c r="AD571" s="179"/>
      <c r="AE571" s="179"/>
      <c r="AF571" s="179"/>
      <c r="AG571" s="179"/>
      <c r="AH571" s="179"/>
      <c r="AI571" s="179"/>
      <c r="AJ571" s="179"/>
      <c r="AK571" s="179"/>
      <c r="AL571" s="179"/>
      <c r="AM571" s="179"/>
      <c r="AN571" s="179"/>
      <c r="AO571" s="179"/>
      <c r="AP571" s="179"/>
      <c r="AQ571" s="178"/>
      <c r="AR571" s="178"/>
      <c r="AS571" s="178"/>
      <c r="AT571" s="178"/>
      <c r="AU571" s="178"/>
      <c r="AV571" s="178"/>
      <c r="AW571" s="178"/>
      <c r="AX571" s="178"/>
      <c r="AY571" s="178"/>
      <c r="AZ571" s="178"/>
      <c r="BA571" s="178"/>
      <c r="BB571" s="178"/>
    </row>
    <row r="572" spans="7:54" s="176" customFormat="1" x14ac:dyDescent="0.25">
      <c r="G572" s="177"/>
      <c r="H572" s="177"/>
      <c r="I572" s="177"/>
      <c r="J572" s="177"/>
      <c r="K572" s="177"/>
      <c r="L572" s="177"/>
      <c r="M572" s="177"/>
      <c r="T572" s="178"/>
      <c r="W572" s="179"/>
      <c r="X572" s="179"/>
      <c r="Y572" s="179"/>
      <c r="Z572" s="179"/>
      <c r="AA572" s="179"/>
      <c r="AB572" s="179"/>
      <c r="AC572" s="179"/>
      <c r="AD572" s="179"/>
      <c r="AE572" s="179"/>
      <c r="AF572" s="179"/>
      <c r="AG572" s="179"/>
      <c r="AH572" s="179"/>
      <c r="AI572" s="179"/>
      <c r="AJ572" s="179"/>
      <c r="AK572" s="179"/>
      <c r="AL572" s="179"/>
      <c r="AM572" s="179"/>
      <c r="AN572" s="179"/>
      <c r="AO572" s="179"/>
      <c r="AP572" s="179"/>
      <c r="AQ572" s="178"/>
      <c r="AR572" s="178"/>
      <c r="AS572" s="178"/>
      <c r="AT572" s="178"/>
      <c r="AU572" s="178"/>
      <c r="AV572" s="178"/>
      <c r="AW572" s="178"/>
      <c r="AX572" s="178"/>
      <c r="AY572" s="178"/>
      <c r="AZ572" s="178"/>
      <c r="BA572" s="178"/>
      <c r="BB572" s="178"/>
    </row>
    <row r="573" spans="7:54" s="176" customFormat="1" x14ac:dyDescent="0.25">
      <c r="G573" s="177"/>
      <c r="H573" s="177"/>
      <c r="I573" s="177"/>
      <c r="J573" s="177"/>
      <c r="K573" s="177"/>
      <c r="L573" s="177"/>
      <c r="M573" s="177"/>
      <c r="T573" s="178"/>
      <c r="W573" s="179"/>
      <c r="X573" s="179"/>
      <c r="Y573" s="179"/>
      <c r="Z573" s="179"/>
      <c r="AA573" s="179"/>
      <c r="AB573" s="179"/>
      <c r="AC573" s="179"/>
      <c r="AD573" s="179"/>
      <c r="AE573" s="179"/>
      <c r="AF573" s="179"/>
      <c r="AG573" s="179"/>
      <c r="AH573" s="179"/>
      <c r="AI573" s="179"/>
      <c r="AJ573" s="179"/>
      <c r="AK573" s="179"/>
      <c r="AL573" s="179"/>
      <c r="AM573" s="179"/>
      <c r="AN573" s="179"/>
      <c r="AO573" s="179"/>
      <c r="AP573" s="179"/>
      <c r="AQ573" s="178"/>
      <c r="AR573" s="178"/>
      <c r="AS573" s="178"/>
      <c r="AT573" s="178"/>
      <c r="AU573" s="178"/>
      <c r="AV573" s="178"/>
      <c r="AW573" s="178"/>
      <c r="AX573" s="178"/>
      <c r="AY573" s="178"/>
      <c r="AZ573" s="178"/>
      <c r="BA573" s="178"/>
      <c r="BB573" s="178"/>
    </row>
    <row r="574" spans="7:54" s="176" customFormat="1" x14ac:dyDescent="0.25">
      <c r="G574" s="177"/>
      <c r="H574" s="177"/>
      <c r="I574" s="177"/>
      <c r="J574" s="177"/>
      <c r="K574" s="177"/>
      <c r="L574" s="177"/>
      <c r="M574" s="177"/>
      <c r="T574" s="178"/>
      <c r="W574" s="179"/>
      <c r="X574" s="179"/>
      <c r="Y574" s="179"/>
      <c r="Z574" s="179"/>
      <c r="AA574" s="179"/>
      <c r="AB574" s="179"/>
      <c r="AC574" s="179"/>
      <c r="AD574" s="179"/>
      <c r="AE574" s="179"/>
      <c r="AF574" s="179"/>
      <c r="AG574" s="179"/>
      <c r="AH574" s="179"/>
      <c r="AI574" s="179"/>
      <c r="AJ574" s="179"/>
      <c r="AK574" s="179"/>
      <c r="AL574" s="179"/>
      <c r="AM574" s="179"/>
      <c r="AN574" s="179"/>
      <c r="AO574" s="179"/>
      <c r="AP574" s="179"/>
      <c r="AQ574" s="178"/>
      <c r="AR574" s="178"/>
      <c r="AS574" s="178"/>
      <c r="AT574" s="178"/>
      <c r="AU574" s="178"/>
      <c r="AV574" s="178"/>
      <c r="AW574" s="178"/>
      <c r="AX574" s="178"/>
      <c r="AY574" s="178"/>
      <c r="AZ574" s="178"/>
      <c r="BA574" s="178"/>
      <c r="BB574" s="178"/>
    </row>
    <row r="575" spans="7:54" s="176" customFormat="1" x14ac:dyDescent="0.25">
      <c r="G575" s="177"/>
      <c r="H575" s="177"/>
      <c r="I575" s="177"/>
      <c r="J575" s="177"/>
      <c r="K575" s="177"/>
      <c r="L575" s="177"/>
      <c r="M575" s="177"/>
      <c r="T575" s="178"/>
      <c r="W575" s="179"/>
      <c r="X575" s="179"/>
      <c r="Y575" s="179"/>
      <c r="Z575" s="179"/>
      <c r="AA575" s="179"/>
      <c r="AB575" s="179"/>
      <c r="AC575" s="179"/>
      <c r="AD575" s="179"/>
      <c r="AE575" s="179"/>
      <c r="AF575" s="179"/>
      <c r="AG575" s="179"/>
      <c r="AH575" s="179"/>
      <c r="AI575" s="179"/>
      <c r="AJ575" s="179"/>
      <c r="AK575" s="179"/>
      <c r="AL575" s="179"/>
      <c r="AM575" s="179"/>
      <c r="AN575" s="179"/>
      <c r="AO575" s="179"/>
      <c r="AP575" s="179"/>
      <c r="AQ575" s="178"/>
      <c r="AR575" s="178"/>
      <c r="AS575" s="178"/>
      <c r="AT575" s="178"/>
      <c r="AU575" s="178"/>
      <c r="AV575" s="178"/>
      <c r="AW575" s="178"/>
      <c r="AX575" s="178"/>
      <c r="AY575" s="178"/>
      <c r="AZ575" s="178"/>
      <c r="BA575" s="178"/>
      <c r="BB575" s="178"/>
    </row>
    <row r="576" spans="7:54" s="176" customFormat="1" x14ac:dyDescent="0.25">
      <c r="G576" s="177"/>
      <c r="H576" s="177"/>
      <c r="I576" s="177"/>
      <c r="J576" s="177"/>
      <c r="K576" s="177"/>
      <c r="L576" s="177"/>
      <c r="M576" s="177"/>
      <c r="T576" s="178"/>
      <c r="W576" s="179"/>
      <c r="X576" s="179"/>
      <c r="Y576" s="179"/>
      <c r="Z576" s="179"/>
      <c r="AA576" s="179"/>
      <c r="AB576" s="179"/>
      <c r="AC576" s="179"/>
      <c r="AD576" s="179"/>
      <c r="AE576" s="179"/>
      <c r="AF576" s="179"/>
      <c r="AG576" s="179"/>
      <c r="AH576" s="179"/>
      <c r="AI576" s="179"/>
      <c r="AJ576" s="179"/>
      <c r="AK576" s="179"/>
      <c r="AL576" s="179"/>
      <c r="AM576" s="179"/>
      <c r="AN576" s="179"/>
      <c r="AO576" s="179"/>
      <c r="AP576" s="179"/>
      <c r="AQ576" s="178"/>
      <c r="AR576" s="178"/>
      <c r="AS576" s="178"/>
      <c r="AT576" s="178"/>
      <c r="AU576" s="178"/>
      <c r="AV576" s="178"/>
      <c r="AW576" s="178"/>
      <c r="AX576" s="178"/>
      <c r="AY576" s="178"/>
      <c r="AZ576" s="178"/>
      <c r="BA576" s="178"/>
      <c r="BB576" s="178"/>
    </row>
    <row r="577" spans="7:54" s="176" customFormat="1" x14ac:dyDescent="0.25">
      <c r="G577" s="177"/>
      <c r="H577" s="177"/>
      <c r="I577" s="177"/>
      <c r="J577" s="177"/>
      <c r="K577" s="177"/>
      <c r="L577" s="177"/>
      <c r="M577" s="177"/>
      <c r="T577" s="178"/>
      <c r="W577" s="179"/>
      <c r="X577" s="179"/>
      <c r="Y577" s="179"/>
      <c r="Z577" s="179"/>
      <c r="AA577" s="179"/>
      <c r="AB577" s="179"/>
      <c r="AC577" s="179"/>
      <c r="AD577" s="179"/>
      <c r="AE577" s="179"/>
      <c r="AF577" s="179"/>
      <c r="AG577" s="179"/>
      <c r="AH577" s="179"/>
      <c r="AI577" s="179"/>
      <c r="AJ577" s="179"/>
      <c r="AK577" s="179"/>
      <c r="AL577" s="179"/>
      <c r="AM577" s="179"/>
      <c r="AN577" s="179"/>
      <c r="AO577" s="179"/>
      <c r="AP577" s="179"/>
      <c r="AQ577" s="178"/>
      <c r="AR577" s="178"/>
      <c r="AS577" s="178"/>
      <c r="AT577" s="178"/>
      <c r="AU577" s="178"/>
      <c r="AV577" s="178"/>
      <c r="AW577" s="178"/>
      <c r="AX577" s="178"/>
      <c r="AY577" s="178"/>
      <c r="AZ577" s="178"/>
      <c r="BA577" s="178"/>
      <c r="BB577" s="178"/>
    </row>
    <row r="578" spans="7:54" s="176" customFormat="1" x14ac:dyDescent="0.25">
      <c r="G578" s="177"/>
      <c r="H578" s="177"/>
      <c r="I578" s="177"/>
      <c r="J578" s="177"/>
      <c r="K578" s="177"/>
      <c r="L578" s="177"/>
      <c r="M578" s="177"/>
      <c r="T578" s="178"/>
      <c r="W578" s="179"/>
      <c r="X578" s="179"/>
      <c r="Y578" s="179"/>
      <c r="Z578" s="179"/>
      <c r="AA578" s="179"/>
      <c r="AB578" s="179"/>
      <c r="AC578" s="179"/>
      <c r="AD578" s="179"/>
      <c r="AE578" s="179"/>
      <c r="AF578" s="179"/>
      <c r="AG578" s="179"/>
      <c r="AH578" s="179"/>
      <c r="AI578" s="179"/>
      <c r="AJ578" s="179"/>
      <c r="AK578" s="179"/>
      <c r="AL578" s="179"/>
      <c r="AM578" s="179"/>
      <c r="AN578" s="179"/>
      <c r="AO578" s="179"/>
      <c r="AP578" s="179"/>
      <c r="AQ578" s="178"/>
      <c r="AR578" s="178"/>
      <c r="AS578" s="178"/>
      <c r="AT578" s="178"/>
      <c r="AU578" s="178"/>
      <c r="AV578" s="178"/>
      <c r="AW578" s="178"/>
      <c r="AX578" s="178"/>
      <c r="AY578" s="178"/>
      <c r="AZ578" s="178"/>
      <c r="BA578" s="178"/>
      <c r="BB578" s="178"/>
    </row>
    <row r="579" spans="7:54" s="176" customFormat="1" x14ac:dyDescent="0.25">
      <c r="G579" s="177"/>
      <c r="H579" s="177"/>
      <c r="I579" s="177"/>
      <c r="J579" s="177"/>
      <c r="K579" s="177"/>
      <c r="L579" s="177"/>
      <c r="M579" s="177"/>
      <c r="T579" s="178"/>
      <c r="W579" s="179"/>
      <c r="X579" s="179"/>
      <c r="Y579" s="179"/>
      <c r="Z579" s="179"/>
      <c r="AA579" s="179"/>
      <c r="AB579" s="179"/>
      <c r="AC579" s="179"/>
      <c r="AD579" s="179"/>
      <c r="AE579" s="179"/>
      <c r="AF579" s="179"/>
      <c r="AG579" s="179"/>
      <c r="AH579" s="179"/>
      <c r="AI579" s="179"/>
      <c r="AJ579" s="179"/>
      <c r="AK579" s="179"/>
      <c r="AL579" s="179"/>
      <c r="AM579" s="179"/>
      <c r="AN579" s="179"/>
      <c r="AO579" s="179"/>
      <c r="AP579" s="179"/>
      <c r="AQ579" s="178"/>
      <c r="AR579" s="178"/>
      <c r="AS579" s="178"/>
      <c r="AT579" s="178"/>
      <c r="AU579" s="178"/>
      <c r="AV579" s="178"/>
      <c r="AW579" s="178"/>
      <c r="AX579" s="178"/>
      <c r="AY579" s="178"/>
      <c r="AZ579" s="178"/>
      <c r="BA579" s="178"/>
      <c r="BB579" s="178"/>
    </row>
    <row r="580" spans="7:54" s="176" customFormat="1" x14ac:dyDescent="0.25">
      <c r="G580" s="177"/>
      <c r="H580" s="177"/>
      <c r="I580" s="177"/>
      <c r="J580" s="177"/>
      <c r="K580" s="177"/>
      <c r="L580" s="177"/>
      <c r="M580" s="177"/>
      <c r="T580" s="178"/>
      <c r="W580" s="179"/>
      <c r="X580" s="179"/>
      <c r="Y580" s="179"/>
      <c r="Z580" s="179"/>
      <c r="AA580" s="179"/>
      <c r="AB580" s="179"/>
      <c r="AC580" s="179"/>
      <c r="AD580" s="179"/>
      <c r="AE580" s="179"/>
      <c r="AF580" s="179"/>
      <c r="AG580" s="179"/>
      <c r="AH580" s="179"/>
      <c r="AI580" s="179"/>
      <c r="AJ580" s="179"/>
      <c r="AK580" s="179"/>
      <c r="AL580" s="179"/>
      <c r="AM580" s="179"/>
      <c r="AN580" s="179"/>
      <c r="AO580" s="179"/>
      <c r="AP580" s="179"/>
      <c r="AQ580" s="178"/>
      <c r="AR580" s="178"/>
      <c r="AS580" s="178"/>
      <c r="AT580" s="178"/>
      <c r="AU580" s="178"/>
      <c r="AV580" s="178"/>
      <c r="AW580" s="178"/>
      <c r="AX580" s="178"/>
      <c r="AY580" s="178"/>
      <c r="AZ580" s="178"/>
      <c r="BA580" s="178"/>
      <c r="BB580" s="178"/>
    </row>
    <row r="581" spans="7:54" s="176" customFormat="1" x14ac:dyDescent="0.25">
      <c r="G581" s="177"/>
      <c r="H581" s="177"/>
      <c r="I581" s="177"/>
      <c r="J581" s="177"/>
      <c r="K581" s="177"/>
      <c r="L581" s="177"/>
      <c r="M581" s="177"/>
      <c r="T581" s="178"/>
      <c r="W581" s="179"/>
      <c r="X581" s="179"/>
      <c r="Y581" s="179"/>
      <c r="Z581" s="179"/>
      <c r="AA581" s="179"/>
      <c r="AB581" s="179"/>
      <c r="AC581" s="179"/>
      <c r="AD581" s="179"/>
      <c r="AE581" s="179"/>
      <c r="AF581" s="179"/>
      <c r="AG581" s="179"/>
      <c r="AH581" s="179"/>
      <c r="AI581" s="179"/>
      <c r="AJ581" s="179"/>
      <c r="AK581" s="179"/>
      <c r="AL581" s="179"/>
      <c r="AM581" s="179"/>
      <c r="AN581" s="179"/>
      <c r="AO581" s="179"/>
      <c r="AP581" s="179"/>
      <c r="AQ581" s="178"/>
      <c r="AR581" s="178"/>
      <c r="AS581" s="178"/>
      <c r="AT581" s="178"/>
      <c r="AU581" s="178"/>
      <c r="AV581" s="178"/>
      <c r="AW581" s="178"/>
      <c r="AX581" s="178"/>
      <c r="AY581" s="178"/>
      <c r="AZ581" s="178"/>
      <c r="BA581" s="178"/>
      <c r="BB581" s="178"/>
    </row>
    <row r="582" spans="7:54" s="176" customFormat="1" x14ac:dyDescent="0.25">
      <c r="G582" s="177"/>
      <c r="H582" s="177"/>
      <c r="I582" s="177"/>
      <c r="J582" s="177"/>
      <c r="K582" s="177"/>
      <c r="L582" s="177"/>
      <c r="M582" s="177"/>
      <c r="T582" s="178"/>
      <c r="W582" s="179"/>
      <c r="X582" s="179"/>
      <c r="Y582" s="179"/>
      <c r="Z582" s="179"/>
      <c r="AA582" s="179"/>
      <c r="AB582" s="179"/>
      <c r="AC582" s="179"/>
      <c r="AD582" s="179"/>
      <c r="AE582" s="179"/>
      <c r="AF582" s="179"/>
      <c r="AG582" s="179"/>
      <c r="AH582" s="179"/>
      <c r="AI582" s="179"/>
      <c r="AJ582" s="179"/>
      <c r="AK582" s="179"/>
      <c r="AL582" s="179"/>
      <c r="AM582" s="179"/>
      <c r="AN582" s="179"/>
      <c r="AO582" s="179"/>
      <c r="AP582" s="179"/>
      <c r="AQ582" s="178"/>
      <c r="AR582" s="178"/>
      <c r="AS582" s="178"/>
      <c r="AT582" s="178"/>
      <c r="AU582" s="178"/>
      <c r="AV582" s="178"/>
      <c r="AW582" s="178"/>
      <c r="AX582" s="178"/>
      <c r="AY582" s="178"/>
      <c r="AZ582" s="178"/>
      <c r="BA582" s="178"/>
      <c r="BB582" s="178"/>
    </row>
    <row r="583" spans="7:54" s="176" customFormat="1" x14ac:dyDescent="0.25">
      <c r="G583" s="177"/>
      <c r="H583" s="177"/>
      <c r="I583" s="177"/>
      <c r="J583" s="177"/>
      <c r="K583" s="177"/>
      <c r="L583" s="177"/>
      <c r="M583" s="177"/>
      <c r="T583" s="178"/>
      <c r="W583" s="179"/>
      <c r="X583" s="179"/>
      <c r="Y583" s="179"/>
      <c r="Z583" s="179"/>
      <c r="AA583" s="179"/>
      <c r="AB583" s="179"/>
      <c r="AC583" s="179"/>
      <c r="AD583" s="179"/>
      <c r="AE583" s="179"/>
      <c r="AF583" s="179"/>
      <c r="AG583" s="179"/>
      <c r="AH583" s="179"/>
      <c r="AI583" s="179"/>
      <c r="AJ583" s="179"/>
      <c r="AK583" s="179"/>
      <c r="AL583" s="179"/>
      <c r="AM583" s="179"/>
      <c r="AN583" s="179"/>
      <c r="AO583" s="179"/>
      <c r="AP583" s="179"/>
      <c r="AQ583" s="178"/>
      <c r="AR583" s="178"/>
      <c r="AS583" s="178"/>
      <c r="AT583" s="178"/>
      <c r="AU583" s="178"/>
      <c r="AV583" s="178"/>
      <c r="AW583" s="178"/>
      <c r="AX583" s="178"/>
      <c r="AY583" s="178"/>
      <c r="AZ583" s="178"/>
      <c r="BA583" s="178"/>
      <c r="BB583" s="178"/>
    </row>
    <row r="584" spans="7:54" s="176" customFormat="1" x14ac:dyDescent="0.25">
      <c r="G584" s="177"/>
      <c r="H584" s="177"/>
      <c r="I584" s="177"/>
      <c r="J584" s="177"/>
      <c r="K584" s="177"/>
      <c r="L584" s="177"/>
      <c r="M584" s="177"/>
      <c r="T584" s="178"/>
      <c r="W584" s="179"/>
      <c r="X584" s="179"/>
      <c r="Y584" s="179"/>
      <c r="Z584" s="179"/>
      <c r="AA584" s="179"/>
      <c r="AB584" s="179"/>
      <c r="AC584" s="179"/>
      <c r="AD584" s="179"/>
      <c r="AE584" s="179"/>
      <c r="AF584" s="179"/>
      <c r="AG584" s="179"/>
      <c r="AH584" s="179"/>
      <c r="AI584" s="179"/>
      <c r="AJ584" s="179"/>
      <c r="AK584" s="179"/>
      <c r="AL584" s="179"/>
      <c r="AM584" s="179"/>
      <c r="AN584" s="179"/>
      <c r="AO584" s="179"/>
      <c r="AP584" s="179"/>
      <c r="AQ584" s="178"/>
      <c r="AR584" s="178"/>
      <c r="AS584" s="178"/>
      <c r="AT584" s="178"/>
      <c r="AU584" s="178"/>
      <c r="AV584" s="178"/>
      <c r="AW584" s="178"/>
      <c r="AX584" s="178"/>
      <c r="AY584" s="178"/>
      <c r="AZ584" s="178"/>
      <c r="BA584" s="178"/>
      <c r="BB584" s="178"/>
    </row>
    <row r="585" spans="7:54" s="176" customFormat="1" x14ac:dyDescent="0.25">
      <c r="G585" s="177"/>
      <c r="H585" s="177"/>
      <c r="I585" s="177"/>
      <c r="J585" s="177"/>
      <c r="K585" s="177"/>
      <c r="L585" s="177"/>
      <c r="M585" s="177"/>
      <c r="T585" s="178"/>
      <c r="W585" s="179"/>
      <c r="X585" s="179"/>
      <c r="Y585" s="179"/>
      <c r="Z585" s="179"/>
      <c r="AA585" s="179"/>
      <c r="AB585" s="179"/>
      <c r="AC585" s="179"/>
      <c r="AD585" s="179"/>
      <c r="AE585" s="179"/>
      <c r="AF585" s="179"/>
      <c r="AG585" s="179"/>
      <c r="AH585" s="179"/>
      <c r="AI585" s="179"/>
      <c r="AJ585" s="179"/>
      <c r="AK585" s="179"/>
      <c r="AL585" s="179"/>
      <c r="AM585" s="179"/>
      <c r="AN585" s="179"/>
      <c r="AO585" s="179"/>
      <c r="AP585" s="179"/>
      <c r="AQ585" s="178"/>
      <c r="AR585" s="178"/>
      <c r="AS585" s="178"/>
      <c r="AT585" s="178"/>
      <c r="AU585" s="178"/>
      <c r="AV585" s="178"/>
      <c r="AW585" s="178"/>
      <c r="AX585" s="178"/>
      <c r="AY585" s="178"/>
      <c r="AZ585" s="178"/>
      <c r="BA585" s="178"/>
      <c r="BB585" s="178"/>
    </row>
    <row r="586" spans="7:54" s="176" customFormat="1" x14ac:dyDescent="0.25">
      <c r="G586" s="177"/>
      <c r="H586" s="177"/>
      <c r="I586" s="177"/>
      <c r="J586" s="177"/>
      <c r="K586" s="177"/>
      <c r="L586" s="177"/>
      <c r="M586" s="177"/>
      <c r="T586" s="178"/>
      <c r="W586" s="179"/>
      <c r="X586" s="179"/>
      <c r="Y586" s="179"/>
      <c r="Z586" s="179"/>
      <c r="AA586" s="179"/>
      <c r="AB586" s="179"/>
      <c r="AC586" s="179"/>
      <c r="AD586" s="179"/>
      <c r="AE586" s="179"/>
      <c r="AF586" s="179"/>
      <c r="AG586" s="179"/>
      <c r="AH586" s="179"/>
      <c r="AI586" s="179"/>
      <c r="AJ586" s="179"/>
      <c r="AK586" s="179"/>
      <c r="AL586" s="179"/>
      <c r="AM586" s="179"/>
      <c r="AN586" s="179"/>
      <c r="AO586" s="179"/>
      <c r="AP586" s="179"/>
      <c r="AQ586" s="178"/>
      <c r="AR586" s="178"/>
      <c r="AS586" s="178"/>
      <c r="AT586" s="178"/>
      <c r="AU586" s="178"/>
      <c r="AV586" s="178"/>
      <c r="AW586" s="178"/>
      <c r="AX586" s="178"/>
      <c r="AY586" s="178"/>
      <c r="AZ586" s="178"/>
      <c r="BA586" s="178"/>
      <c r="BB586" s="178"/>
    </row>
    <row r="587" spans="7:54" s="176" customFormat="1" x14ac:dyDescent="0.25">
      <c r="G587" s="177"/>
      <c r="H587" s="177"/>
      <c r="I587" s="177"/>
      <c r="J587" s="177"/>
      <c r="K587" s="177"/>
      <c r="L587" s="177"/>
      <c r="M587" s="177"/>
      <c r="T587" s="178"/>
      <c r="W587" s="179"/>
      <c r="X587" s="179"/>
      <c r="Y587" s="179"/>
      <c r="Z587" s="179"/>
      <c r="AA587" s="179"/>
      <c r="AB587" s="179"/>
      <c r="AC587" s="179"/>
      <c r="AD587" s="179"/>
      <c r="AE587" s="179"/>
      <c r="AF587" s="179"/>
      <c r="AG587" s="179"/>
      <c r="AH587" s="179"/>
      <c r="AI587" s="179"/>
      <c r="AJ587" s="179"/>
      <c r="AK587" s="179"/>
      <c r="AL587" s="179"/>
      <c r="AM587" s="179"/>
      <c r="AN587" s="179"/>
      <c r="AO587" s="179"/>
      <c r="AP587" s="179"/>
      <c r="AQ587" s="178"/>
      <c r="AR587" s="178"/>
      <c r="AS587" s="178"/>
      <c r="AT587" s="178"/>
      <c r="AU587" s="178"/>
      <c r="AV587" s="178"/>
      <c r="AW587" s="178"/>
      <c r="AX587" s="178"/>
      <c r="AY587" s="178"/>
      <c r="AZ587" s="178"/>
      <c r="BA587" s="178"/>
      <c r="BB587" s="178"/>
    </row>
    <row r="588" spans="7:54" s="176" customFormat="1" x14ac:dyDescent="0.25">
      <c r="G588" s="177"/>
      <c r="H588" s="177"/>
      <c r="I588" s="177"/>
      <c r="J588" s="177"/>
      <c r="K588" s="177"/>
      <c r="L588" s="177"/>
      <c r="M588" s="177"/>
      <c r="T588" s="178"/>
      <c r="W588" s="179"/>
      <c r="X588" s="179"/>
      <c r="Y588" s="179"/>
      <c r="Z588" s="179"/>
      <c r="AA588" s="179"/>
      <c r="AB588" s="179"/>
      <c r="AC588" s="179"/>
      <c r="AD588" s="179"/>
      <c r="AE588" s="179"/>
      <c r="AF588" s="179"/>
      <c r="AG588" s="179"/>
      <c r="AH588" s="179"/>
      <c r="AI588" s="179"/>
      <c r="AJ588" s="179"/>
      <c r="AK588" s="179"/>
      <c r="AL588" s="179"/>
      <c r="AM588" s="179"/>
      <c r="AN588" s="179"/>
      <c r="AO588" s="179"/>
      <c r="AP588" s="179"/>
      <c r="AQ588" s="178"/>
      <c r="AR588" s="178"/>
      <c r="AS588" s="178"/>
      <c r="AT588" s="178"/>
      <c r="AU588" s="178"/>
      <c r="AV588" s="178"/>
      <c r="AW588" s="178"/>
      <c r="AX588" s="178"/>
      <c r="AY588" s="178"/>
      <c r="AZ588" s="178"/>
      <c r="BA588" s="178"/>
      <c r="BB588" s="178"/>
    </row>
    <row r="589" spans="7:54" s="176" customFormat="1" x14ac:dyDescent="0.25">
      <c r="G589" s="177"/>
      <c r="H589" s="177"/>
      <c r="I589" s="177"/>
      <c r="J589" s="177"/>
      <c r="K589" s="177"/>
      <c r="L589" s="177"/>
      <c r="M589" s="177"/>
      <c r="T589" s="178"/>
      <c r="W589" s="179"/>
      <c r="X589" s="179"/>
      <c r="Y589" s="179"/>
      <c r="Z589" s="179"/>
      <c r="AA589" s="179"/>
      <c r="AB589" s="179"/>
      <c r="AC589" s="179"/>
      <c r="AD589" s="179"/>
      <c r="AE589" s="179"/>
      <c r="AF589" s="179"/>
      <c r="AG589" s="179"/>
      <c r="AH589" s="179"/>
      <c r="AI589" s="179"/>
      <c r="AJ589" s="179"/>
      <c r="AK589" s="179"/>
      <c r="AL589" s="179"/>
      <c r="AM589" s="179"/>
      <c r="AN589" s="179"/>
      <c r="AO589" s="179"/>
      <c r="AP589" s="179"/>
      <c r="AQ589" s="178"/>
      <c r="AR589" s="178"/>
      <c r="AS589" s="178"/>
      <c r="AT589" s="178"/>
      <c r="AU589" s="178"/>
      <c r="AV589" s="178"/>
      <c r="AW589" s="178"/>
      <c r="AX589" s="178"/>
      <c r="AY589" s="178"/>
      <c r="AZ589" s="178"/>
      <c r="BA589" s="178"/>
      <c r="BB589" s="178"/>
    </row>
    <row r="590" spans="7:54" s="176" customFormat="1" x14ac:dyDescent="0.25">
      <c r="G590" s="177"/>
      <c r="H590" s="177"/>
      <c r="I590" s="177"/>
      <c r="J590" s="177"/>
      <c r="K590" s="177"/>
      <c r="L590" s="177"/>
      <c r="M590" s="177"/>
      <c r="T590" s="178"/>
      <c r="W590" s="179"/>
      <c r="X590" s="179"/>
      <c r="Y590" s="179"/>
      <c r="Z590" s="179"/>
      <c r="AA590" s="179"/>
      <c r="AB590" s="179"/>
      <c r="AC590" s="179"/>
      <c r="AD590" s="179"/>
      <c r="AE590" s="179"/>
      <c r="AF590" s="179"/>
      <c r="AG590" s="179"/>
      <c r="AH590" s="179"/>
      <c r="AI590" s="179"/>
      <c r="AJ590" s="179"/>
      <c r="AK590" s="179"/>
      <c r="AL590" s="179"/>
      <c r="AM590" s="179"/>
      <c r="AN590" s="179"/>
      <c r="AO590" s="179"/>
      <c r="AP590" s="179"/>
      <c r="AQ590" s="178"/>
      <c r="AR590" s="178"/>
      <c r="AS590" s="178"/>
      <c r="AT590" s="178"/>
      <c r="AU590" s="178"/>
      <c r="AV590" s="178"/>
      <c r="AW590" s="178"/>
      <c r="AX590" s="178"/>
      <c r="AY590" s="178"/>
      <c r="AZ590" s="178"/>
      <c r="BA590" s="178"/>
      <c r="BB590" s="178"/>
    </row>
    <row r="591" spans="7:54" s="176" customFormat="1" x14ac:dyDescent="0.25">
      <c r="G591" s="177"/>
      <c r="H591" s="177"/>
      <c r="I591" s="177"/>
      <c r="J591" s="177"/>
      <c r="K591" s="177"/>
      <c r="L591" s="177"/>
      <c r="M591" s="177"/>
      <c r="T591" s="178"/>
      <c r="W591" s="179"/>
      <c r="X591" s="179"/>
      <c r="Y591" s="179"/>
      <c r="Z591" s="179"/>
      <c r="AA591" s="179"/>
      <c r="AB591" s="179"/>
      <c r="AC591" s="179"/>
      <c r="AD591" s="179"/>
      <c r="AE591" s="179"/>
      <c r="AF591" s="179"/>
      <c r="AG591" s="179"/>
      <c r="AH591" s="179"/>
      <c r="AI591" s="179"/>
      <c r="AJ591" s="179"/>
      <c r="AK591" s="179"/>
      <c r="AL591" s="179"/>
      <c r="AM591" s="179"/>
      <c r="AN591" s="179"/>
      <c r="AO591" s="179"/>
      <c r="AP591" s="179"/>
      <c r="AQ591" s="178"/>
      <c r="AR591" s="178"/>
      <c r="AS591" s="178"/>
      <c r="AT591" s="178"/>
      <c r="AU591" s="178"/>
      <c r="AV591" s="178"/>
      <c r="AW591" s="178"/>
      <c r="AX591" s="178"/>
      <c r="AY591" s="178"/>
      <c r="AZ591" s="178"/>
      <c r="BA591" s="178"/>
      <c r="BB591" s="178"/>
    </row>
    <row r="592" spans="7:54" s="176" customFormat="1" x14ac:dyDescent="0.25">
      <c r="G592" s="177"/>
      <c r="H592" s="177"/>
      <c r="I592" s="177"/>
      <c r="J592" s="177"/>
      <c r="K592" s="177"/>
      <c r="L592" s="177"/>
      <c r="M592" s="177"/>
      <c r="T592" s="178"/>
      <c r="W592" s="179"/>
      <c r="X592" s="179"/>
      <c r="Y592" s="179"/>
      <c r="Z592" s="179"/>
      <c r="AA592" s="179"/>
      <c r="AB592" s="179"/>
      <c r="AC592" s="179"/>
      <c r="AD592" s="179"/>
      <c r="AE592" s="179"/>
      <c r="AF592" s="179"/>
      <c r="AG592" s="179"/>
      <c r="AH592" s="179"/>
      <c r="AI592" s="179"/>
      <c r="AJ592" s="179"/>
      <c r="AK592" s="179"/>
      <c r="AL592" s="179"/>
      <c r="AM592" s="179"/>
      <c r="AN592" s="179"/>
      <c r="AO592" s="179"/>
      <c r="AP592" s="179"/>
      <c r="AQ592" s="178"/>
      <c r="AR592" s="178"/>
      <c r="AS592" s="178"/>
      <c r="AT592" s="178"/>
      <c r="AU592" s="178"/>
      <c r="AV592" s="178"/>
      <c r="AW592" s="178"/>
      <c r="AX592" s="178"/>
      <c r="AY592" s="178"/>
      <c r="AZ592" s="178"/>
      <c r="BA592" s="178"/>
      <c r="BB592" s="178"/>
    </row>
    <row r="593" spans="7:54" s="176" customFormat="1" x14ac:dyDescent="0.25">
      <c r="G593" s="177"/>
      <c r="H593" s="177"/>
      <c r="I593" s="177"/>
      <c r="J593" s="177"/>
      <c r="K593" s="177"/>
      <c r="L593" s="177"/>
      <c r="M593" s="177"/>
      <c r="T593" s="178"/>
      <c r="W593" s="179"/>
      <c r="X593" s="179"/>
      <c r="Y593" s="179"/>
      <c r="Z593" s="179"/>
      <c r="AA593" s="179"/>
      <c r="AB593" s="179"/>
      <c r="AC593" s="179"/>
      <c r="AD593" s="179"/>
      <c r="AE593" s="179"/>
      <c r="AF593" s="179"/>
      <c r="AG593" s="179"/>
      <c r="AH593" s="179"/>
      <c r="AI593" s="179"/>
      <c r="AJ593" s="179"/>
      <c r="AK593" s="179"/>
      <c r="AL593" s="179"/>
      <c r="AM593" s="179"/>
      <c r="AN593" s="179"/>
      <c r="AO593" s="179"/>
      <c r="AP593" s="179"/>
      <c r="AQ593" s="178"/>
      <c r="AR593" s="178"/>
      <c r="AS593" s="178"/>
      <c r="AT593" s="178"/>
      <c r="AU593" s="178"/>
      <c r="AV593" s="178"/>
      <c r="AW593" s="178"/>
      <c r="AX593" s="178"/>
      <c r="AY593" s="178"/>
      <c r="AZ593" s="178"/>
      <c r="BA593" s="178"/>
      <c r="BB593" s="178"/>
    </row>
    <row r="594" spans="7:54" s="176" customFormat="1" x14ac:dyDescent="0.25">
      <c r="G594" s="177"/>
      <c r="H594" s="177"/>
      <c r="I594" s="177"/>
      <c r="J594" s="177"/>
      <c r="K594" s="177"/>
      <c r="L594" s="177"/>
      <c r="M594" s="177"/>
      <c r="T594" s="178"/>
      <c r="W594" s="179"/>
      <c r="X594" s="179"/>
      <c r="Y594" s="179"/>
      <c r="Z594" s="179"/>
      <c r="AA594" s="179"/>
      <c r="AB594" s="179"/>
      <c r="AC594" s="179"/>
      <c r="AD594" s="179"/>
      <c r="AE594" s="179"/>
      <c r="AF594" s="179"/>
      <c r="AG594" s="179"/>
      <c r="AH594" s="179"/>
      <c r="AI594" s="179"/>
      <c r="AJ594" s="179"/>
      <c r="AK594" s="179"/>
      <c r="AL594" s="179"/>
      <c r="AM594" s="179"/>
      <c r="AN594" s="179"/>
      <c r="AO594" s="179"/>
      <c r="AP594" s="179"/>
      <c r="AQ594" s="178"/>
      <c r="AR594" s="178"/>
      <c r="AS594" s="178"/>
      <c r="AT594" s="178"/>
      <c r="AU594" s="178"/>
      <c r="AV594" s="178"/>
      <c r="AW594" s="178"/>
      <c r="AX594" s="178"/>
      <c r="AY594" s="178"/>
      <c r="AZ594" s="178"/>
      <c r="BA594" s="178"/>
      <c r="BB594" s="178"/>
    </row>
    <row r="595" spans="7:54" s="176" customFormat="1" x14ac:dyDescent="0.25">
      <c r="G595" s="177"/>
      <c r="H595" s="177"/>
      <c r="I595" s="177"/>
      <c r="J595" s="177"/>
      <c r="K595" s="177"/>
      <c r="L595" s="177"/>
      <c r="M595" s="177"/>
      <c r="T595" s="178"/>
      <c r="W595" s="179"/>
      <c r="X595" s="179"/>
      <c r="Y595" s="179"/>
      <c r="Z595" s="179"/>
      <c r="AA595" s="179"/>
      <c r="AB595" s="179"/>
      <c r="AC595" s="179"/>
      <c r="AD595" s="179"/>
      <c r="AE595" s="179"/>
      <c r="AF595" s="179"/>
      <c r="AG595" s="179"/>
      <c r="AH595" s="179"/>
      <c r="AI595" s="179"/>
      <c r="AJ595" s="179"/>
      <c r="AK595" s="179"/>
      <c r="AL595" s="179"/>
      <c r="AM595" s="179"/>
      <c r="AN595" s="179"/>
      <c r="AO595" s="179"/>
      <c r="AP595" s="179"/>
      <c r="AQ595" s="178"/>
      <c r="AR595" s="178"/>
      <c r="AS595" s="178"/>
      <c r="AT595" s="178"/>
      <c r="AU595" s="178"/>
      <c r="AV595" s="178"/>
      <c r="AW595" s="178"/>
      <c r="AX595" s="178"/>
      <c r="AY595" s="178"/>
      <c r="AZ595" s="178"/>
      <c r="BA595" s="178"/>
      <c r="BB595" s="178"/>
    </row>
    <row r="596" spans="7:54" s="176" customFormat="1" x14ac:dyDescent="0.25">
      <c r="G596" s="177"/>
      <c r="H596" s="177"/>
      <c r="I596" s="177"/>
      <c r="J596" s="177"/>
      <c r="K596" s="177"/>
      <c r="L596" s="177"/>
      <c r="M596" s="177"/>
      <c r="T596" s="178"/>
      <c r="W596" s="179"/>
      <c r="X596" s="179"/>
      <c r="Y596" s="179"/>
      <c r="Z596" s="179"/>
      <c r="AA596" s="179"/>
      <c r="AB596" s="179"/>
      <c r="AC596" s="179"/>
      <c r="AD596" s="179"/>
      <c r="AE596" s="179"/>
      <c r="AF596" s="179"/>
      <c r="AG596" s="179"/>
      <c r="AH596" s="179"/>
      <c r="AI596" s="179"/>
      <c r="AJ596" s="179"/>
      <c r="AK596" s="179"/>
      <c r="AL596" s="179"/>
      <c r="AM596" s="179"/>
      <c r="AN596" s="179"/>
      <c r="AO596" s="179"/>
      <c r="AP596" s="179"/>
      <c r="AQ596" s="178"/>
      <c r="AR596" s="178"/>
      <c r="AS596" s="178"/>
      <c r="AT596" s="178"/>
      <c r="AU596" s="178"/>
      <c r="AV596" s="178"/>
      <c r="AW596" s="178"/>
      <c r="AX596" s="178"/>
      <c r="AY596" s="178"/>
      <c r="AZ596" s="178"/>
      <c r="BA596" s="178"/>
      <c r="BB596" s="178"/>
    </row>
    <row r="597" spans="7:54" s="176" customFormat="1" x14ac:dyDescent="0.25">
      <c r="G597" s="177"/>
      <c r="H597" s="177"/>
      <c r="I597" s="177"/>
      <c r="J597" s="177"/>
      <c r="K597" s="177"/>
      <c r="L597" s="177"/>
      <c r="M597" s="177"/>
      <c r="T597" s="178"/>
      <c r="W597" s="179"/>
      <c r="X597" s="179"/>
      <c r="Y597" s="179"/>
      <c r="Z597" s="179"/>
      <c r="AA597" s="179"/>
      <c r="AB597" s="179"/>
      <c r="AC597" s="179"/>
      <c r="AD597" s="179"/>
      <c r="AE597" s="179"/>
      <c r="AF597" s="179"/>
      <c r="AG597" s="179"/>
      <c r="AH597" s="179"/>
      <c r="AI597" s="179"/>
      <c r="AJ597" s="179"/>
      <c r="AK597" s="179"/>
      <c r="AL597" s="179"/>
      <c r="AM597" s="179"/>
      <c r="AN597" s="179"/>
      <c r="AO597" s="179"/>
      <c r="AP597" s="179"/>
      <c r="AQ597" s="178"/>
      <c r="AR597" s="178"/>
      <c r="AS597" s="178"/>
      <c r="AT597" s="178"/>
      <c r="AU597" s="178"/>
      <c r="AV597" s="178"/>
      <c r="AW597" s="178"/>
      <c r="AX597" s="178"/>
      <c r="AY597" s="178"/>
      <c r="AZ597" s="178"/>
      <c r="BA597" s="178"/>
      <c r="BB597" s="178"/>
    </row>
    <row r="598" spans="7:54" s="176" customFormat="1" x14ac:dyDescent="0.25">
      <c r="G598" s="177"/>
      <c r="H598" s="177"/>
      <c r="I598" s="177"/>
      <c r="J598" s="177"/>
      <c r="K598" s="177"/>
      <c r="L598" s="177"/>
      <c r="M598" s="177"/>
      <c r="T598" s="178"/>
      <c r="W598" s="179"/>
      <c r="X598" s="179"/>
      <c r="Y598" s="179"/>
      <c r="Z598" s="179"/>
      <c r="AA598" s="179"/>
      <c r="AB598" s="179"/>
      <c r="AC598" s="179"/>
      <c r="AD598" s="179"/>
      <c r="AE598" s="179"/>
      <c r="AF598" s="179"/>
      <c r="AG598" s="179"/>
      <c r="AH598" s="179"/>
      <c r="AI598" s="179"/>
      <c r="AJ598" s="179"/>
      <c r="AK598" s="179"/>
      <c r="AL598" s="179"/>
      <c r="AM598" s="179"/>
      <c r="AN598" s="179"/>
      <c r="AO598" s="179"/>
      <c r="AP598" s="179"/>
      <c r="AQ598" s="178"/>
      <c r="AR598" s="178"/>
      <c r="AS598" s="178"/>
      <c r="AT598" s="178"/>
      <c r="AU598" s="178"/>
      <c r="AV598" s="178"/>
      <c r="AW598" s="178"/>
      <c r="AX598" s="178"/>
      <c r="AY598" s="178"/>
      <c r="AZ598" s="178"/>
      <c r="BA598" s="178"/>
      <c r="BB598" s="178"/>
    </row>
    <row r="599" spans="7:54" s="176" customFormat="1" x14ac:dyDescent="0.25">
      <c r="G599" s="177"/>
      <c r="H599" s="177"/>
      <c r="I599" s="177"/>
      <c r="J599" s="177"/>
      <c r="K599" s="177"/>
      <c r="L599" s="177"/>
      <c r="M599" s="177"/>
      <c r="T599" s="178"/>
      <c r="W599" s="179"/>
      <c r="X599" s="179"/>
      <c r="Y599" s="179"/>
      <c r="Z599" s="179"/>
      <c r="AA599" s="179"/>
      <c r="AB599" s="179"/>
      <c r="AC599" s="179"/>
      <c r="AD599" s="179"/>
      <c r="AE599" s="179"/>
      <c r="AF599" s="179"/>
      <c r="AG599" s="179"/>
      <c r="AH599" s="179"/>
      <c r="AI599" s="179"/>
      <c r="AJ599" s="179"/>
      <c r="AK599" s="179"/>
      <c r="AL599" s="179"/>
      <c r="AM599" s="179"/>
      <c r="AN599" s="179"/>
      <c r="AO599" s="179"/>
      <c r="AP599" s="179"/>
      <c r="AQ599" s="178"/>
      <c r="AR599" s="178"/>
      <c r="AS599" s="178"/>
      <c r="AT599" s="178"/>
      <c r="AU599" s="178"/>
      <c r="AV599" s="178"/>
      <c r="AW599" s="178"/>
      <c r="AX599" s="178"/>
      <c r="AY599" s="178"/>
      <c r="AZ599" s="178"/>
      <c r="BA599" s="178"/>
      <c r="BB599" s="178"/>
    </row>
    <row r="600" spans="7:54" s="176" customFormat="1" x14ac:dyDescent="0.25">
      <c r="G600" s="177"/>
      <c r="H600" s="177"/>
      <c r="I600" s="177"/>
      <c r="J600" s="177"/>
      <c r="K600" s="177"/>
      <c r="L600" s="177"/>
      <c r="M600" s="177"/>
      <c r="T600" s="178"/>
      <c r="W600" s="179"/>
      <c r="X600" s="179"/>
      <c r="Y600" s="179"/>
      <c r="Z600" s="179"/>
      <c r="AA600" s="179"/>
      <c r="AB600" s="179"/>
      <c r="AC600" s="179"/>
      <c r="AD600" s="179"/>
      <c r="AE600" s="179"/>
      <c r="AF600" s="179"/>
      <c r="AG600" s="179"/>
      <c r="AH600" s="179"/>
      <c r="AI600" s="179"/>
      <c r="AJ600" s="179"/>
      <c r="AK600" s="179"/>
      <c r="AL600" s="179"/>
      <c r="AM600" s="179"/>
      <c r="AN600" s="179"/>
      <c r="AO600" s="179"/>
      <c r="AP600" s="179"/>
      <c r="AQ600" s="178"/>
      <c r="AR600" s="178"/>
      <c r="AS600" s="178"/>
      <c r="AT600" s="178"/>
      <c r="AU600" s="178"/>
      <c r="AV600" s="178"/>
      <c r="AW600" s="178"/>
      <c r="AX600" s="178"/>
      <c r="AY600" s="178"/>
      <c r="AZ600" s="178"/>
      <c r="BA600" s="178"/>
      <c r="BB600" s="178"/>
    </row>
    <row r="601" spans="7:54" s="176" customFormat="1" x14ac:dyDescent="0.25">
      <c r="G601" s="177"/>
      <c r="H601" s="177"/>
      <c r="I601" s="177"/>
      <c r="J601" s="177"/>
      <c r="K601" s="177"/>
      <c r="L601" s="177"/>
      <c r="M601" s="177"/>
      <c r="T601" s="178"/>
      <c r="W601" s="179"/>
      <c r="X601" s="179"/>
      <c r="Y601" s="179"/>
      <c r="Z601" s="179"/>
      <c r="AA601" s="179"/>
      <c r="AB601" s="179"/>
      <c r="AC601" s="179"/>
      <c r="AD601" s="179"/>
      <c r="AE601" s="179"/>
      <c r="AF601" s="179"/>
      <c r="AG601" s="179"/>
      <c r="AH601" s="179"/>
      <c r="AI601" s="179"/>
      <c r="AJ601" s="179"/>
      <c r="AK601" s="179"/>
      <c r="AL601" s="179"/>
      <c r="AM601" s="179"/>
      <c r="AN601" s="179"/>
      <c r="AO601" s="179"/>
      <c r="AP601" s="179"/>
      <c r="AQ601" s="178"/>
      <c r="AR601" s="178"/>
      <c r="AS601" s="178"/>
      <c r="AT601" s="178"/>
      <c r="AU601" s="178"/>
      <c r="AV601" s="178"/>
      <c r="AW601" s="178"/>
      <c r="AX601" s="178"/>
      <c r="AY601" s="178"/>
      <c r="AZ601" s="178"/>
      <c r="BA601" s="178"/>
      <c r="BB601" s="178"/>
    </row>
    <row r="602" spans="7:54" s="176" customFormat="1" x14ac:dyDescent="0.25">
      <c r="G602" s="177"/>
      <c r="H602" s="177"/>
      <c r="I602" s="177"/>
      <c r="J602" s="177"/>
      <c r="K602" s="177"/>
      <c r="L602" s="177"/>
      <c r="M602" s="177"/>
      <c r="T602" s="178"/>
      <c r="W602" s="179"/>
      <c r="X602" s="179"/>
      <c r="Y602" s="179"/>
      <c r="Z602" s="179"/>
      <c r="AA602" s="179"/>
      <c r="AB602" s="179"/>
      <c r="AC602" s="179"/>
      <c r="AD602" s="179"/>
      <c r="AE602" s="179"/>
      <c r="AF602" s="179"/>
      <c r="AG602" s="179"/>
      <c r="AH602" s="179"/>
      <c r="AI602" s="179"/>
      <c r="AJ602" s="179"/>
      <c r="AK602" s="179"/>
      <c r="AL602" s="179"/>
      <c r="AM602" s="179"/>
      <c r="AN602" s="179"/>
      <c r="AO602" s="179"/>
      <c r="AP602" s="179"/>
      <c r="AQ602" s="178"/>
      <c r="AR602" s="178"/>
      <c r="AS602" s="178"/>
      <c r="AT602" s="178"/>
      <c r="AU602" s="178"/>
      <c r="AV602" s="178"/>
      <c r="AW602" s="178"/>
      <c r="AX602" s="178"/>
      <c r="AY602" s="178"/>
      <c r="AZ602" s="178"/>
      <c r="BA602" s="178"/>
      <c r="BB602" s="178"/>
    </row>
    <row r="603" spans="7:54" s="176" customFormat="1" x14ac:dyDescent="0.25">
      <c r="G603" s="177"/>
      <c r="H603" s="177"/>
      <c r="I603" s="177"/>
      <c r="J603" s="177"/>
      <c r="K603" s="177"/>
      <c r="L603" s="177"/>
      <c r="M603" s="177"/>
      <c r="T603" s="178"/>
      <c r="W603" s="179"/>
      <c r="X603" s="179"/>
      <c r="Y603" s="179"/>
      <c r="Z603" s="179"/>
      <c r="AA603" s="179"/>
      <c r="AB603" s="179"/>
      <c r="AC603" s="179"/>
      <c r="AD603" s="179"/>
      <c r="AE603" s="179"/>
      <c r="AF603" s="179"/>
      <c r="AG603" s="179"/>
      <c r="AH603" s="179"/>
      <c r="AI603" s="179"/>
      <c r="AJ603" s="179"/>
      <c r="AK603" s="179"/>
      <c r="AL603" s="179"/>
      <c r="AM603" s="179"/>
      <c r="AN603" s="179"/>
      <c r="AO603" s="179"/>
      <c r="AP603" s="179"/>
      <c r="AQ603" s="178"/>
      <c r="AR603" s="178"/>
      <c r="AS603" s="178"/>
      <c r="AT603" s="178"/>
      <c r="AU603" s="178"/>
      <c r="AV603" s="178"/>
      <c r="AW603" s="178"/>
      <c r="AX603" s="178"/>
      <c r="AY603" s="178"/>
      <c r="AZ603" s="178"/>
      <c r="BA603" s="178"/>
      <c r="BB603" s="178"/>
    </row>
    <row r="604" spans="7:54" s="176" customFormat="1" x14ac:dyDescent="0.25">
      <c r="G604" s="177"/>
      <c r="H604" s="177"/>
      <c r="I604" s="177"/>
      <c r="J604" s="177"/>
      <c r="K604" s="177"/>
      <c r="L604" s="177"/>
      <c r="M604" s="177"/>
      <c r="T604" s="178"/>
      <c r="W604" s="179"/>
      <c r="X604" s="179"/>
      <c r="Y604" s="179"/>
      <c r="Z604" s="179"/>
      <c r="AA604" s="179"/>
      <c r="AB604" s="179"/>
      <c r="AC604" s="179"/>
      <c r="AD604" s="179"/>
      <c r="AE604" s="179"/>
      <c r="AF604" s="179"/>
      <c r="AG604" s="179"/>
      <c r="AH604" s="179"/>
      <c r="AI604" s="179"/>
      <c r="AJ604" s="179"/>
      <c r="AK604" s="179"/>
      <c r="AL604" s="179"/>
      <c r="AM604" s="179"/>
      <c r="AN604" s="179"/>
      <c r="AO604" s="179"/>
      <c r="AP604" s="179"/>
      <c r="AQ604" s="178"/>
      <c r="AR604" s="178"/>
      <c r="AS604" s="178"/>
      <c r="AT604" s="178"/>
      <c r="AU604" s="178"/>
      <c r="AV604" s="178"/>
      <c r="AW604" s="178"/>
      <c r="AX604" s="178"/>
      <c r="AY604" s="178"/>
      <c r="AZ604" s="178"/>
      <c r="BA604" s="178"/>
      <c r="BB604" s="178"/>
    </row>
    <row r="605" spans="7:54" s="176" customFormat="1" x14ac:dyDescent="0.25">
      <c r="G605" s="177"/>
      <c r="H605" s="177"/>
      <c r="I605" s="177"/>
      <c r="J605" s="177"/>
      <c r="K605" s="177"/>
      <c r="L605" s="177"/>
      <c r="M605" s="177"/>
      <c r="T605" s="178"/>
      <c r="W605" s="179"/>
      <c r="X605" s="179"/>
      <c r="Y605" s="179"/>
      <c r="Z605" s="179"/>
      <c r="AA605" s="179"/>
      <c r="AB605" s="179"/>
      <c r="AC605" s="179"/>
      <c r="AD605" s="179"/>
      <c r="AE605" s="179"/>
      <c r="AF605" s="179"/>
      <c r="AG605" s="179"/>
      <c r="AH605" s="179"/>
      <c r="AI605" s="179"/>
      <c r="AJ605" s="179"/>
      <c r="AK605" s="179"/>
      <c r="AL605" s="179"/>
      <c r="AM605" s="179"/>
      <c r="AN605" s="179"/>
      <c r="AO605" s="179"/>
      <c r="AP605" s="179"/>
      <c r="AQ605" s="178"/>
      <c r="AR605" s="178"/>
      <c r="AS605" s="178"/>
      <c r="AT605" s="178"/>
      <c r="AU605" s="178"/>
      <c r="AV605" s="178"/>
      <c r="AW605" s="178"/>
      <c r="AX605" s="178"/>
      <c r="AY605" s="178"/>
      <c r="AZ605" s="178"/>
      <c r="BA605" s="178"/>
      <c r="BB605" s="178"/>
    </row>
    <row r="606" spans="7:54" s="176" customFormat="1" x14ac:dyDescent="0.25">
      <c r="G606" s="177"/>
      <c r="H606" s="177"/>
      <c r="I606" s="177"/>
      <c r="J606" s="177"/>
      <c r="K606" s="177"/>
      <c r="L606" s="177"/>
      <c r="M606" s="177"/>
      <c r="T606" s="178"/>
      <c r="W606" s="179"/>
      <c r="X606" s="179"/>
      <c r="Y606" s="179"/>
      <c r="Z606" s="179"/>
      <c r="AA606" s="179"/>
      <c r="AB606" s="179"/>
      <c r="AC606" s="179"/>
      <c r="AD606" s="179"/>
      <c r="AE606" s="179"/>
      <c r="AF606" s="179"/>
      <c r="AG606" s="179"/>
      <c r="AH606" s="179"/>
      <c r="AI606" s="179"/>
      <c r="AJ606" s="179"/>
      <c r="AK606" s="179"/>
      <c r="AL606" s="179"/>
      <c r="AM606" s="179"/>
      <c r="AN606" s="179"/>
      <c r="AO606" s="179"/>
      <c r="AP606" s="179"/>
      <c r="AQ606" s="178"/>
      <c r="AR606" s="178"/>
      <c r="AS606" s="178"/>
      <c r="AT606" s="178"/>
      <c r="AU606" s="178"/>
      <c r="AV606" s="178"/>
      <c r="AW606" s="178"/>
      <c r="AX606" s="178"/>
      <c r="AY606" s="178"/>
      <c r="AZ606" s="178"/>
      <c r="BA606" s="178"/>
      <c r="BB606" s="178"/>
    </row>
    <row r="607" spans="7:54" s="176" customFormat="1" x14ac:dyDescent="0.25">
      <c r="G607" s="177"/>
      <c r="H607" s="177"/>
      <c r="I607" s="177"/>
      <c r="J607" s="177"/>
      <c r="K607" s="177"/>
      <c r="L607" s="177"/>
      <c r="M607" s="177"/>
      <c r="T607" s="178"/>
      <c r="W607" s="179"/>
      <c r="X607" s="179"/>
      <c r="Y607" s="179"/>
      <c r="Z607" s="179"/>
      <c r="AA607" s="179"/>
      <c r="AB607" s="179"/>
      <c r="AC607" s="179"/>
      <c r="AD607" s="179"/>
      <c r="AE607" s="179"/>
      <c r="AF607" s="179"/>
      <c r="AG607" s="179"/>
      <c r="AH607" s="179"/>
      <c r="AI607" s="179"/>
      <c r="AJ607" s="179"/>
      <c r="AK607" s="179"/>
      <c r="AL607" s="179"/>
      <c r="AM607" s="179"/>
      <c r="AN607" s="179"/>
      <c r="AO607" s="179"/>
      <c r="AP607" s="179"/>
      <c r="AQ607" s="178"/>
      <c r="AR607" s="178"/>
      <c r="AS607" s="178"/>
      <c r="AT607" s="178"/>
      <c r="AU607" s="178"/>
      <c r="AV607" s="178"/>
      <c r="AW607" s="178"/>
      <c r="AX607" s="178"/>
      <c r="AY607" s="178"/>
      <c r="AZ607" s="178"/>
      <c r="BA607" s="178"/>
      <c r="BB607" s="178"/>
    </row>
    <row r="608" spans="7:54" s="176" customFormat="1" x14ac:dyDescent="0.25">
      <c r="G608" s="177"/>
      <c r="H608" s="177"/>
      <c r="I608" s="177"/>
      <c r="J608" s="177"/>
      <c r="K608" s="177"/>
      <c r="L608" s="177"/>
      <c r="M608" s="177"/>
      <c r="T608" s="178"/>
      <c r="W608" s="179"/>
      <c r="X608" s="179"/>
      <c r="Y608" s="179"/>
      <c r="Z608" s="179"/>
      <c r="AA608" s="179"/>
      <c r="AB608" s="179"/>
      <c r="AC608" s="179"/>
      <c r="AD608" s="179"/>
      <c r="AE608" s="179"/>
      <c r="AF608" s="179"/>
      <c r="AG608" s="179"/>
      <c r="AH608" s="179"/>
      <c r="AI608" s="179"/>
      <c r="AJ608" s="179"/>
      <c r="AK608" s="179"/>
      <c r="AL608" s="179"/>
      <c r="AM608" s="179"/>
      <c r="AN608" s="179"/>
      <c r="AO608" s="179"/>
      <c r="AP608" s="179"/>
      <c r="AQ608" s="178"/>
      <c r="AR608" s="178"/>
      <c r="AS608" s="178"/>
      <c r="AT608" s="178"/>
      <c r="AU608" s="178"/>
      <c r="AV608" s="178"/>
      <c r="AW608" s="178"/>
      <c r="AX608" s="178"/>
      <c r="AY608" s="178"/>
      <c r="AZ608" s="178"/>
      <c r="BA608" s="178"/>
      <c r="BB608" s="178"/>
    </row>
    <row r="609" spans="7:54" s="176" customFormat="1" x14ac:dyDescent="0.25">
      <c r="G609" s="177"/>
      <c r="H609" s="177"/>
      <c r="I609" s="177"/>
      <c r="J609" s="177"/>
      <c r="K609" s="177"/>
      <c r="L609" s="177"/>
      <c r="M609" s="177"/>
      <c r="T609" s="178"/>
      <c r="W609" s="179"/>
      <c r="X609" s="179"/>
      <c r="Y609" s="179"/>
      <c r="Z609" s="179"/>
      <c r="AA609" s="179"/>
      <c r="AB609" s="179"/>
      <c r="AC609" s="179"/>
      <c r="AD609" s="179"/>
      <c r="AE609" s="179"/>
      <c r="AF609" s="179"/>
      <c r="AG609" s="179"/>
      <c r="AH609" s="179"/>
      <c r="AI609" s="179"/>
      <c r="AJ609" s="179"/>
      <c r="AK609" s="179"/>
      <c r="AL609" s="179"/>
      <c r="AM609" s="179"/>
      <c r="AN609" s="179"/>
      <c r="AO609" s="179"/>
      <c r="AP609" s="179"/>
      <c r="AQ609" s="178"/>
      <c r="AR609" s="178"/>
      <c r="AS609" s="178"/>
      <c r="AT609" s="178"/>
      <c r="AU609" s="178"/>
      <c r="AV609" s="178"/>
      <c r="AW609" s="178"/>
      <c r="AX609" s="178"/>
      <c r="AY609" s="178"/>
      <c r="AZ609" s="178"/>
      <c r="BA609" s="178"/>
      <c r="BB609" s="178"/>
    </row>
    <row r="610" spans="7:54" s="176" customFormat="1" x14ac:dyDescent="0.25">
      <c r="G610" s="177"/>
      <c r="H610" s="177"/>
      <c r="I610" s="177"/>
      <c r="J610" s="177"/>
      <c r="K610" s="177"/>
      <c r="L610" s="177"/>
      <c r="M610" s="177"/>
      <c r="T610" s="178"/>
      <c r="W610" s="179"/>
      <c r="X610" s="179"/>
      <c r="Y610" s="179"/>
      <c r="Z610" s="179"/>
      <c r="AA610" s="179"/>
      <c r="AB610" s="179"/>
      <c r="AC610" s="179"/>
      <c r="AD610" s="179"/>
      <c r="AE610" s="179"/>
      <c r="AF610" s="179"/>
      <c r="AG610" s="179"/>
      <c r="AH610" s="179"/>
      <c r="AI610" s="179"/>
      <c r="AJ610" s="179"/>
      <c r="AK610" s="179"/>
      <c r="AL610" s="179"/>
      <c r="AM610" s="179"/>
      <c r="AN610" s="179"/>
      <c r="AO610" s="179"/>
      <c r="AP610" s="179"/>
      <c r="AQ610" s="178"/>
      <c r="AR610" s="178"/>
      <c r="AS610" s="178"/>
      <c r="AT610" s="178"/>
      <c r="AU610" s="178"/>
      <c r="AV610" s="178"/>
      <c r="AW610" s="178"/>
      <c r="AX610" s="178"/>
      <c r="AY610" s="178"/>
      <c r="AZ610" s="178"/>
      <c r="BA610" s="178"/>
      <c r="BB610" s="178"/>
    </row>
    <row r="611" spans="7:54" s="176" customFormat="1" x14ac:dyDescent="0.25">
      <c r="G611" s="177"/>
      <c r="H611" s="177"/>
      <c r="I611" s="177"/>
      <c r="J611" s="177"/>
      <c r="K611" s="177"/>
      <c r="L611" s="177"/>
      <c r="M611" s="177"/>
      <c r="T611" s="178"/>
      <c r="W611" s="179"/>
      <c r="X611" s="179"/>
      <c r="Y611" s="179"/>
      <c r="Z611" s="179"/>
      <c r="AA611" s="179"/>
      <c r="AB611" s="179"/>
      <c r="AC611" s="179"/>
      <c r="AD611" s="179"/>
      <c r="AE611" s="179"/>
      <c r="AF611" s="179"/>
      <c r="AG611" s="179"/>
      <c r="AH611" s="179"/>
      <c r="AI611" s="179"/>
      <c r="AJ611" s="179"/>
      <c r="AK611" s="179"/>
      <c r="AL611" s="179"/>
      <c r="AM611" s="179"/>
      <c r="AN611" s="179"/>
      <c r="AO611" s="179"/>
      <c r="AP611" s="179"/>
      <c r="AQ611" s="178"/>
      <c r="AR611" s="178"/>
      <c r="AS611" s="178"/>
      <c r="AT611" s="178"/>
      <c r="AU611" s="178"/>
      <c r="AV611" s="178"/>
      <c r="AW611" s="178"/>
      <c r="AX611" s="178"/>
      <c r="AY611" s="178"/>
      <c r="AZ611" s="178"/>
      <c r="BA611" s="178"/>
      <c r="BB611" s="178"/>
    </row>
    <row r="612" spans="7:54" s="176" customFormat="1" x14ac:dyDescent="0.25">
      <c r="G612" s="177"/>
      <c r="H612" s="177"/>
      <c r="I612" s="177"/>
      <c r="J612" s="177"/>
      <c r="K612" s="177"/>
      <c r="L612" s="177"/>
      <c r="M612" s="177"/>
      <c r="T612" s="178"/>
      <c r="W612" s="179"/>
      <c r="X612" s="179"/>
      <c r="Y612" s="179"/>
      <c r="Z612" s="179"/>
      <c r="AA612" s="179"/>
      <c r="AB612" s="179"/>
      <c r="AC612" s="179"/>
      <c r="AD612" s="179"/>
      <c r="AE612" s="179"/>
      <c r="AF612" s="179"/>
      <c r="AG612" s="179"/>
      <c r="AH612" s="179"/>
      <c r="AI612" s="179"/>
      <c r="AJ612" s="179"/>
      <c r="AK612" s="179"/>
      <c r="AL612" s="179"/>
      <c r="AM612" s="179"/>
      <c r="AN612" s="179"/>
      <c r="AO612" s="179"/>
      <c r="AP612" s="179"/>
      <c r="AQ612" s="178"/>
      <c r="AR612" s="178"/>
      <c r="AS612" s="178"/>
      <c r="AT612" s="178"/>
      <c r="AU612" s="178"/>
      <c r="AV612" s="178"/>
      <c r="AW612" s="178"/>
      <c r="AX612" s="178"/>
      <c r="AY612" s="178"/>
      <c r="AZ612" s="178"/>
      <c r="BA612" s="178"/>
      <c r="BB612" s="178"/>
    </row>
    <row r="613" spans="7:54" s="176" customFormat="1" x14ac:dyDescent="0.25">
      <c r="G613" s="177"/>
      <c r="H613" s="177"/>
      <c r="I613" s="177"/>
      <c r="J613" s="177"/>
      <c r="K613" s="177"/>
      <c r="L613" s="177"/>
      <c r="M613" s="177"/>
      <c r="T613" s="178"/>
      <c r="W613" s="179"/>
      <c r="X613" s="179"/>
      <c r="Y613" s="179"/>
      <c r="Z613" s="179"/>
      <c r="AA613" s="179"/>
      <c r="AB613" s="179"/>
      <c r="AC613" s="179"/>
      <c r="AD613" s="179"/>
      <c r="AE613" s="179"/>
      <c r="AF613" s="179"/>
      <c r="AG613" s="179"/>
      <c r="AH613" s="179"/>
      <c r="AI613" s="179"/>
      <c r="AJ613" s="179"/>
      <c r="AK613" s="179"/>
      <c r="AL613" s="179"/>
      <c r="AM613" s="179"/>
      <c r="AN613" s="179"/>
      <c r="AO613" s="179"/>
      <c r="AP613" s="179"/>
      <c r="AQ613" s="178"/>
      <c r="AR613" s="178"/>
      <c r="AS613" s="178"/>
      <c r="AT613" s="178"/>
      <c r="AU613" s="178"/>
      <c r="AV613" s="178"/>
      <c r="AW613" s="178"/>
      <c r="AX613" s="178"/>
      <c r="AY613" s="178"/>
      <c r="AZ613" s="178"/>
      <c r="BA613" s="178"/>
      <c r="BB613" s="178"/>
    </row>
    <row r="614" spans="7:54" s="176" customFormat="1" x14ac:dyDescent="0.25">
      <c r="G614" s="177"/>
      <c r="H614" s="177"/>
      <c r="I614" s="177"/>
      <c r="J614" s="177"/>
      <c r="K614" s="177"/>
      <c r="L614" s="177"/>
      <c r="M614" s="177"/>
      <c r="T614" s="178"/>
      <c r="W614" s="179"/>
      <c r="X614" s="179"/>
      <c r="Y614" s="179"/>
      <c r="Z614" s="179"/>
      <c r="AA614" s="179"/>
      <c r="AB614" s="179"/>
      <c r="AC614" s="179"/>
      <c r="AD614" s="179"/>
      <c r="AE614" s="179"/>
      <c r="AF614" s="179"/>
      <c r="AG614" s="179"/>
      <c r="AH614" s="179"/>
      <c r="AI614" s="179"/>
      <c r="AJ614" s="179"/>
      <c r="AK614" s="179"/>
      <c r="AL614" s="179"/>
      <c r="AM614" s="179"/>
      <c r="AN614" s="179"/>
      <c r="AO614" s="179"/>
      <c r="AP614" s="179"/>
      <c r="AQ614" s="178"/>
      <c r="AR614" s="178"/>
      <c r="AS614" s="178"/>
      <c r="AT614" s="178"/>
      <c r="AU614" s="178"/>
      <c r="AV614" s="178"/>
      <c r="AW614" s="178"/>
      <c r="AX614" s="178"/>
      <c r="AY614" s="178"/>
      <c r="AZ614" s="178"/>
      <c r="BA614" s="178"/>
      <c r="BB614" s="178"/>
    </row>
    <row r="615" spans="7:54" s="176" customFormat="1" x14ac:dyDescent="0.25">
      <c r="G615" s="177"/>
      <c r="H615" s="177"/>
      <c r="I615" s="177"/>
      <c r="J615" s="177"/>
      <c r="K615" s="177"/>
      <c r="L615" s="177"/>
      <c r="M615" s="177"/>
      <c r="T615" s="178"/>
      <c r="W615" s="179"/>
      <c r="X615" s="179"/>
      <c r="Y615" s="179"/>
      <c r="Z615" s="179"/>
      <c r="AA615" s="179"/>
      <c r="AB615" s="179"/>
      <c r="AC615" s="179"/>
      <c r="AD615" s="179"/>
      <c r="AE615" s="179"/>
      <c r="AF615" s="179"/>
      <c r="AG615" s="179"/>
      <c r="AH615" s="179"/>
      <c r="AI615" s="179"/>
      <c r="AJ615" s="179"/>
      <c r="AK615" s="179"/>
      <c r="AL615" s="179"/>
      <c r="AM615" s="179"/>
      <c r="AN615" s="179"/>
      <c r="AO615" s="179"/>
      <c r="AP615" s="179"/>
      <c r="AQ615" s="178"/>
      <c r="AR615" s="178"/>
      <c r="AS615" s="178"/>
      <c r="AT615" s="178"/>
      <c r="AU615" s="178"/>
      <c r="AV615" s="178"/>
      <c r="AW615" s="178"/>
      <c r="AX615" s="178"/>
      <c r="AY615" s="178"/>
      <c r="AZ615" s="178"/>
      <c r="BA615" s="178"/>
      <c r="BB615" s="178"/>
    </row>
    <row r="616" spans="7:54" s="176" customFormat="1" x14ac:dyDescent="0.25">
      <c r="G616" s="177"/>
      <c r="H616" s="177"/>
      <c r="I616" s="177"/>
      <c r="J616" s="177"/>
      <c r="K616" s="177"/>
      <c r="L616" s="177"/>
      <c r="M616" s="177"/>
      <c r="T616" s="178"/>
      <c r="W616" s="179"/>
      <c r="X616" s="179"/>
      <c r="Y616" s="179"/>
      <c r="Z616" s="179"/>
      <c r="AA616" s="179"/>
      <c r="AB616" s="179"/>
      <c r="AC616" s="179"/>
      <c r="AD616" s="179"/>
      <c r="AE616" s="179"/>
      <c r="AF616" s="179"/>
      <c r="AG616" s="179"/>
      <c r="AH616" s="179"/>
      <c r="AI616" s="179"/>
      <c r="AJ616" s="179"/>
      <c r="AK616" s="179"/>
      <c r="AL616" s="179"/>
      <c r="AM616" s="179"/>
      <c r="AN616" s="179"/>
      <c r="AO616" s="179"/>
      <c r="AP616" s="179"/>
      <c r="AQ616" s="178"/>
      <c r="AR616" s="178"/>
      <c r="AS616" s="178"/>
      <c r="AT616" s="178"/>
      <c r="AU616" s="178"/>
      <c r="AV616" s="178"/>
      <c r="AW616" s="178"/>
      <c r="AX616" s="178"/>
      <c r="AY616" s="178"/>
      <c r="AZ616" s="178"/>
      <c r="BA616" s="178"/>
      <c r="BB616" s="178"/>
    </row>
    <row r="617" spans="7:54" s="176" customFormat="1" x14ac:dyDescent="0.25">
      <c r="G617" s="177"/>
      <c r="H617" s="177"/>
      <c r="I617" s="177"/>
      <c r="J617" s="177"/>
      <c r="K617" s="177"/>
      <c r="L617" s="177"/>
      <c r="M617" s="177"/>
      <c r="T617" s="178"/>
      <c r="W617" s="179"/>
      <c r="X617" s="179"/>
      <c r="Y617" s="179"/>
      <c r="Z617" s="179"/>
      <c r="AA617" s="179"/>
      <c r="AB617" s="179"/>
      <c r="AC617" s="179"/>
      <c r="AD617" s="179"/>
      <c r="AE617" s="179"/>
      <c r="AF617" s="179"/>
      <c r="AG617" s="179"/>
      <c r="AH617" s="179"/>
      <c r="AI617" s="179"/>
      <c r="AJ617" s="179"/>
      <c r="AK617" s="179"/>
      <c r="AL617" s="179"/>
      <c r="AM617" s="179"/>
      <c r="AN617" s="179"/>
      <c r="AO617" s="179"/>
      <c r="AP617" s="179"/>
      <c r="AQ617" s="178"/>
      <c r="AR617" s="178"/>
      <c r="AS617" s="178"/>
      <c r="AT617" s="178"/>
      <c r="AU617" s="178"/>
      <c r="AV617" s="178"/>
      <c r="AW617" s="178"/>
      <c r="AX617" s="178"/>
      <c r="AY617" s="178"/>
      <c r="AZ617" s="178"/>
      <c r="BA617" s="178"/>
      <c r="BB617" s="178"/>
    </row>
    <row r="618" spans="7:54" s="176" customFormat="1" x14ac:dyDescent="0.25">
      <c r="G618" s="177"/>
      <c r="H618" s="177"/>
      <c r="I618" s="177"/>
      <c r="J618" s="177"/>
      <c r="K618" s="177"/>
      <c r="L618" s="177"/>
      <c r="M618" s="177"/>
      <c r="T618" s="178"/>
      <c r="W618" s="179"/>
      <c r="X618" s="179"/>
      <c r="Y618" s="179"/>
      <c r="Z618" s="179"/>
      <c r="AA618" s="179"/>
      <c r="AB618" s="179"/>
      <c r="AC618" s="179"/>
      <c r="AD618" s="179"/>
      <c r="AE618" s="179"/>
      <c r="AF618" s="179"/>
      <c r="AG618" s="179"/>
      <c r="AH618" s="179"/>
      <c r="AI618" s="179"/>
      <c r="AJ618" s="179"/>
      <c r="AK618" s="179"/>
      <c r="AL618" s="179"/>
      <c r="AM618" s="179"/>
      <c r="AN618" s="179"/>
      <c r="AO618" s="179"/>
      <c r="AP618" s="179"/>
      <c r="AQ618" s="178"/>
      <c r="AR618" s="178"/>
      <c r="AS618" s="178"/>
      <c r="AT618" s="178"/>
      <c r="AU618" s="178"/>
      <c r="AV618" s="178"/>
      <c r="AW618" s="178"/>
      <c r="AX618" s="178"/>
      <c r="AY618" s="178"/>
      <c r="AZ618" s="178"/>
      <c r="BA618" s="178"/>
      <c r="BB618" s="178"/>
    </row>
    <row r="619" spans="7:54" s="176" customFormat="1" x14ac:dyDescent="0.25">
      <c r="G619" s="177"/>
      <c r="H619" s="177"/>
      <c r="I619" s="177"/>
      <c r="J619" s="177"/>
      <c r="K619" s="177"/>
      <c r="L619" s="177"/>
      <c r="M619" s="177"/>
      <c r="T619" s="178"/>
      <c r="W619" s="179"/>
      <c r="X619" s="179"/>
      <c r="Y619" s="179"/>
      <c r="Z619" s="179"/>
      <c r="AA619" s="179"/>
      <c r="AB619" s="179"/>
      <c r="AC619" s="179"/>
      <c r="AD619" s="179"/>
      <c r="AE619" s="179"/>
      <c r="AF619" s="179"/>
      <c r="AG619" s="179"/>
      <c r="AH619" s="179"/>
      <c r="AI619" s="179"/>
      <c r="AJ619" s="179"/>
      <c r="AK619" s="179"/>
      <c r="AL619" s="179"/>
      <c r="AM619" s="179"/>
      <c r="AN619" s="179"/>
      <c r="AO619" s="179"/>
      <c r="AP619" s="179"/>
      <c r="AQ619" s="178"/>
      <c r="AR619" s="178"/>
      <c r="AS619" s="178"/>
      <c r="AT619" s="178"/>
      <c r="AU619" s="178"/>
      <c r="AV619" s="178"/>
      <c r="AW619" s="178"/>
      <c r="AX619" s="178"/>
      <c r="AY619" s="178"/>
      <c r="AZ619" s="178"/>
      <c r="BA619" s="178"/>
      <c r="BB619" s="178"/>
    </row>
    <row r="620" spans="7:54" s="176" customFormat="1" x14ac:dyDescent="0.25">
      <c r="G620" s="177"/>
      <c r="H620" s="177"/>
      <c r="I620" s="177"/>
      <c r="J620" s="177"/>
      <c r="K620" s="177"/>
      <c r="L620" s="177"/>
      <c r="M620" s="177"/>
      <c r="T620" s="178"/>
      <c r="W620" s="179"/>
      <c r="X620" s="179"/>
      <c r="Y620" s="179"/>
      <c r="Z620" s="179"/>
      <c r="AA620" s="179"/>
      <c r="AB620" s="179"/>
      <c r="AC620" s="179"/>
      <c r="AD620" s="179"/>
      <c r="AE620" s="179"/>
      <c r="AF620" s="179"/>
      <c r="AG620" s="179"/>
      <c r="AH620" s="179"/>
      <c r="AI620" s="179"/>
      <c r="AJ620" s="179"/>
      <c r="AK620" s="179"/>
      <c r="AL620" s="179"/>
      <c r="AM620" s="179"/>
      <c r="AN620" s="179"/>
      <c r="AO620" s="179"/>
      <c r="AP620" s="179"/>
      <c r="AQ620" s="178"/>
      <c r="AR620" s="178"/>
      <c r="AS620" s="178"/>
      <c r="AT620" s="178"/>
      <c r="AU620" s="178"/>
      <c r="AV620" s="178"/>
      <c r="AW620" s="178"/>
      <c r="AX620" s="178"/>
      <c r="AY620" s="178"/>
      <c r="AZ620" s="178"/>
      <c r="BA620" s="178"/>
      <c r="BB620" s="178"/>
    </row>
    <row r="621" spans="7:54" s="176" customFormat="1" x14ac:dyDescent="0.25">
      <c r="G621" s="177"/>
      <c r="H621" s="177"/>
      <c r="I621" s="177"/>
      <c r="J621" s="177"/>
      <c r="K621" s="177"/>
      <c r="L621" s="177"/>
      <c r="M621" s="177"/>
      <c r="T621" s="178"/>
      <c r="W621" s="179"/>
      <c r="X621" s="179"/>
      <c r="Y621" s="179"/>
      <c r="Z621" s="179"/>
      <c r="AA621" s="179"/>
      <c r="AB621" s="179"/>
      <c r="AC621" s="179"/>
      <c r="AD621" s="179"/>
      <c r="AE621" s="179"/>
      <c r="AF621" s="179"/>
      <c r="AG621" s="179"/>
      <c r="AH621" s="179"/>
      <c r="AI621" s="179"/>
      <c r="AJ621" s="179"/>
      <c r="AK621" s="179"/>
      <c r="AL621" s="179"/>
      <c r="AM621" s="179"/>
      <c r="AN621" s="179"/>
      <c r="AO621" s="179"/>
      <c r="AP621" s="179"/>
      <c r="AQ621" s="178"/>
      <c r="AR621" s="178"/>
      <c r="AS621" s="178"/>
      <c r="AT621" s="178"/>
      <c r="AU621" s="178"/>
      <c r="AV621" s="178"/>
      <c r="AW621" s="178"/>
      <c r="AX621" s="178"/>
      <c r="AY621" s="178"/>
      <c r="AZ621" s="178"/>
      <c r="BA621" s="178"/>
      <c r="BB621" s="178"/>
    </row>
    <row r="622" spans="7:54" s="176" customFormat="1" x14ac:dyDescent="0.25">
      <c r="G622" s="177"/>
      <c r="H622" s="177"/>
      <c r="I622" s="177"/>
      <c r="J622" s="177"/>
      <c r="K622" s="177"/>
      <c r="L622" s="177"/>
      <c r="M622" s="177"/>
      <c r="T622" s="178"/>
      <c r="W622" s="179"/>
      <c r="X622" s="179"/>
      <c r="Y622" s="179"/>
      <c r="Z622" s="179"/>
      <c r="AA622" s="179"/>
      <c r="AB622" s="179"/>
      <c r="AC622" s="179"/>
      <c r="AD622" s="179"/>
      <c r="AE622" s="179"/>
      <c r="AF622" s="179"/>
      <c r="AG622" s="179"/>
      <c r="AH622" s="179"/>
      <c r="AI622" s="179"/>
      <c r="AJ622" s="179"/>
      <c r="AK622" s="179"/>
      <c r="AL622" s="179"/>
      <c r="AM622" s="179"/>
      <c r="AN622" s="179"/>
      <c r="AO622" s="179"/>
      <c r="AP622" s="179"/>
      <c r="AQ622" s="178"/>
      <c r="AR622" s="178"/>
      <c r="AS622" s="178"/>
      <c r="AT622" s="178"/>
      <c r="AU622" s="178"/>
      <c r="AV622" s="178"/>
      <c r="AW622" s="178"/>
      <c r="AX622" s="178"/>
      <c r="AY622" s="178"/>
      <c r="AZ622" s="178"/>
      <c r="BA622" s="178"/>
      <c r="BB622" s="178"/>
    </row>
    <row r="623" spans="7:54" s="176" customFormat="1" x14ac:dyDescent="0.25">
      <c r="G623" s="177"/>
      <c r="H623" s="177"/>
      <c r="I623" s="177"/>
      <c r="J623" s="177"/>
      <c r="K623" s="177"/>
      <c r="L623" s="177"/>
      <c r="M623" s="177"/>
      <c r="T623" s="178"/>
      <c r="W623" s="179"/>
      <c r="X623" s="179"/>
      <c r="Y623" s="179"/>
      <c r="Z623" s="179"/>
      <c r="AA623" s="179"/>
      <c r="AB623" s="179"/>
      <c r="AC623" s="179"/>
      <c r="AD623" s="179"/>
      <c r="AE623" s="179"/>
      <c r="AF623" s="179"/>
      <c r="AG623" s="179"/>
      <c r="AH623" s="179"/>
      <c r="AI623" s="179"/>
      <c r="AJ623" s="179"/>
      <c r="AK623" s="179"/>
      <c r="AL623" s="179"/>
      <c r="AM623" s="179"/>
      <c r="AN623" s="179"/>
      <c r="AO623" s="179"/>
      <c r="AP623" s="179"/>
      <c r="AQ623" s="178"/>
      <c r="AR623" s="178"/>
      <c r="AS623" s="178"/>
      <c r="AT623" s="178"/>
      <c r="AU623" s="178"/>
      <c r="AV623" s="178"/>
      <c r="AW623" s="178"/>
      <c r="AX623" s="178"/>
      <c r="AY623" s="178"/>
      <c r="AZ623" s="178"/>
      <c r="BA623" s="178"/>
      <c r="BB623" s="178"/>
    </row>
    <row r="624" spans="7:54" s="176" customFormat="1" x14ac:dyDescent="0.25">
      <c r="G624" s="177"/>
      <c r="H624" s="177"/>
      <c r="I624" s="177"/>
      <c r="J624" s="177"/>
      <c r="K624" s="177"/>
      <c r="L624" s="177"/>
      <c r="M624" s="177"/>
      <c r="T624" s="178"/>
      <c r="W624" s="179"/>
      <c r="X624" s="179"/>
      <c r="Y624" s="179"/>
      <c r="Z624" s="179"/>
      <c r="AA624" s="179"/>
      <c r="AB624" s="179"/>
      <c r="AC624" s="179"/>
      <c r="AD624" s="179"/>
      <c r="AE624" s="179"/>
      <c r="AF624" s="179"/>
      <c r="AG624" s="179"/>
      <c r="AH624" s="179"/>
      <c r="AI624" s="179"/>
      <c r="AJ624" s="179"/>
      <c r="AK624" s="179"/>
      <c r="AL624" s="179"/>
      <c r="AM624" s="179"/>
      <c r="AN624" s="179"/>
      <c r="AO624" s="179"/>
      <c r="AP624" s="179"/>
      <c r="AQ624" s="178"/>
      <c r="AR624" s="178"/>
      <c r="AS624" s="178"/>
      <c r="AT624" s="178"/>
      <c r="AU624" s="178"/>
      <c r="AV624" s="178"/>
      <c r="AW624" s="178"/>
      <c r="AX624" s="178"/>
      <c r="AY624" s="178"/>
      <c r="AZ624" s="178"/>
      <c r="BA624" s="178"/>
      <c r="BB624" s="178"/>
    </row>
    <row r="625" spans="7:54" s="176" customFormat="1" x14ac:dyDescent="0.25">
      <c r="G625" s="177"/>
      <c r="H625" s="177"/>
      <c r="I625" s="177"/>
      <c r="J625" s="177"/>
      <c r="K625" s="177"/>
      <c r="L625" s="177"/>
      <c r="M625" s="177"/>
      <c r="T625" s="178"/>
      <c r="W625" s="179"/>
      <c r="X625" s="179"/>
      <c r="Y625" s="179"/>
      <c r="Z625" s="179"/>
      <c r="AA625" s="179"/>
      <c r="AB625" s="179"/>
      <c r="AC625" s="179"/>
      <c r="AD625" s="179"/>
      <c r="AE625" s="179"/>
      <c r="AF625" s="179"/>
      <c r="AG625" s="179"/>
      <c r="AH625" s="179"/>
      <c r="AI625" s="179"/>
      <c r="AJ625" s="179"/>
      <c r="AK625" s="179"/>
      <c r="AL625" s="179"/>
      <c r="AM625" s="179"/>
      <c r="AN625" s="179"/>
      <c r="AO625" s="179"/>
      <c r="AP625" s="179"/>
      <c r="AQ625" s="178"/>
      <c r="AR625" s="178"/>
      <c r="AS625" s="178"/>
      <c r="AT625" s="178"/>
      <c r="AU625" s="178"/>
      <c r="AV625" s="178"/>
      <c r="AW625" s="178"/>
      <c r="AX625" s="178"/>
      <c r="AY625" s="178"/>
      <c r="AZ625" s="178"/>
      <c r="BA625" s="178"/>
      <c r="BB625" s="178"/>
    </row>
    <row r="626" spans="7:54" s="176" customFormat="1" x14ac:dyDescent="0.25">
      <c r="G626" s="177"/>
      <c r="H626" s="177"/>
      <c r="I626" s="177"/>
      <c r="J626" s="177"/>
      <c r="K626" s="177"/>
      <c r="L626" s="177"/>
      <c r="M626" s="177"/>
      <c r="T626" s="178"/>
      <c r="W626" s="179"/>
      <c r="X626" s="179"/>
      <c r="Y626" s="179"/>
      <c r="Z626" s="179"/>
      <c r="AA626" s="179"/>
      <c r="AB626" s="179"/>
      <c r="AC626" s="179"/>
      <c r="AD626" s="179"/>
      <c r="AE626" s="179"/>
      <c r="AF626" s="179"/>
      <c r="AG626" s="179"/>
      <c r="AH626" s="179"/>
      <c r="AI626" s="179"/>
      <c r="AJ626" s="179"/>
      <c r="AK626" s="179"/>
      <c r="AL626" s="179"/>
      <c r="AM626" s="179"/>
      <c r="AN626" s="179"/>
      <c r="AO626" s="179"/>
      <c r="AP626" s="179"/>
      <c r="AQ626" s="178"/>
      <c r="AR626" s="178"/>
      <c r="AS626" s="178"/>
      <c r="AT626" s="178"/>
      <c r="AU626" s="178"/>
      <c r="AV626" s="178"/>
      <c r="AW626" s="178"/>
      <c r="AX626" s="178"/>
      <c r="AY626" s="178"/>
      <c r="AZ626" s="178"/>
      <c r="BA626" s="178"/>
      <c r="BB626" s="178"/>
    </row>
    <row r="627" spans="7:54" s="176" customFormat="1" x14ac:dyDescent="0.25">
      <c r="G627" s="177"/>
      <c r="H627" s="177"/>
      <c r="I627" s="177"/>
      <c r="J627" s="177"/>
      <c r="K627" s="177"/>
      <c r="L627" s="177"/>
      <c r="M627" s="177"/>
      <c r="T627" s="178"/>
      <c r="W627" s="179"/>
      <c r="X627" s="179"/>
      <c r="Y627" s="179"/>
      <c r="Z627" s="179"/>
      <c r="AA627" s="179"/>
      <c r="AB627" s="179"/>
      <c r="AC627" s="179"/>
      <c r="AD627" s="179"/>
      <c r="AE627" s="179"/>
      <c r="AF627" s="179"/>
      <c r="AG627" s="179"/>
      <c r="AH627" s="179"/>
      <c r="AI627" s="179"/>
      <c r="AJ627" s="179"/>
      <c r="AK627" s="179"/>
      <c r="AL627" s="179"/>
      <c r="AM627" s="179"/>
      <c r="AN627" s="179"/>
      <c r="AO627" s="179"/>
      <c r="AP627" s="179"/>
      <c r="AQ627" s="178"/>
      <c r="AR627" s="178"/>
      <c r="AS627" s="178"/>
      <c r="AT627" s="178"/>
      <c r="AU627" s="178"/>
      <c r="AV627" s="178"/>
      <c r="AW627" s="178"/>
      <c r="AX627" s="178"/>
      <c r="AY627" s="178"/>
      <c r="AZ627" s="178"/>
      <c r="BA627" s="178"/>
      <c r="BB627" s="178"/>
    </row>
    <row r="628" spans="7:54" s="176" customFormat="1" x14ac:dyDescent="0.25">
      <c r="G628" s="177"/>
      <c r="H628" s="177"/>
      <c r="I628" s="177"/>
      <c r="J628" s="177"/>
      <c r="K628" s="177"/>
      <c r="L628" s="177"/>
      <c r="M628" s="177"/>
      <c r="T628" s="178"/>
      <c r="W628" s="179"/>
      <c r="X628" s="179"/>
      <c r="Y628" s="179"/>
      <c r="Z628" s="179"/>
      <c r="AA628" s="179"/>
      <c r="AB628" s="179"/>
      <c r="AC628" s="179"/>
      <c r="AD628" s="179"/>
      <c r="AE628" s="179"/>
      <c r="AF628" s="179"/>
      <c r="AG628" s="179"/>
      <c r="AH628" s="179"/>
      <c r="AI628" s="179"/>
      <c r="AJ628" s="179"/>
      <c r="AK628" s="179"/>
      <c r="AL628" s="179"/>
      <c r="AM628" s="179"/>
      <c r="AN628" s="179"/>
      <c r="AO628" s="179"/>
      <c r="AP628" s="179"/>
      <c r="AQ628" s="178"/>
      <c r="AR628" s="178"/>
      <c r="AS628" s="178"/>
      <c r="AT628" s="178"/>
      <c r="AU628" s="178"/>
      <c r="AV628" s="178"/>
      <c r="AW628" s="178"/>
      <c r="AX628" s="178"/>
      <c r="AY628" s="178"/>
      <c r="AZ628" s="178"/>
      <c r="BA628" s="178"/>
      <c r="BB628" s="178"/>
    </row>
    <row r="629" spans="7:54" s="176" customFormat="1" x14ac:dyDescent="0.25">
      <c r="G629" s="177"/>
      <c r="H629" s="177"/>
      <c r="I629" s="177"/>
      <c r="J629" s="177"/>
      <c r="K629" s="177"/>
      <c r="L629" s="177"/>
      <c r="M629" s="177"/>
      <c r="T629" s="178"/>
      <c r="W629" s="179"/>
      <c r="X629" s="179"/>
      <c r="Y629" s="179"/>
      <c r="Z629" s="179"/>
      <c r="AA629" s="179"/>
      <c r="AB629" s="179"/>
      <c r="AC629" s="179"/>
      <c r="AD629" s="179"/>
      <c r="AE629" s="179"/>
      <c r="AF629" s="179"/>
      <c r="AG629" s="179"/>
      <c r="AH629" s="179"/>
      <c r="AI629" s="179"/>
      <c r="AJ629" s="179"/>
      <c r="AK629" s="179"/>
      <c r="AL629" s="179"/>
      <c r="AM629" s="179"/>
      <c r="AN629" s="179"/>
      <c r="AO629" s="179"/>
      <c r="AP629" s="179"/>
      <c r="AQ629" s="178"/>
      <c r="AR629" s="178"/>
      <c r="AS629" s="178"/>
      <c r="AT629" s="178"/>
      <c r="AU629" s="178"/>
      <c r="AV629" s="178"/>
      <c r="AW629" s="178"/>
      <c r="AX629" s="178"/>
      <c r="AY629" s="178"/>
      <c r="AZ629" s="178"/>
      <c r="BA629" s="178"/>
      <c r="BB629" s="178"/>
    </row>
    <row r="630" spans="7:54" s="176" customFormat="1" x14ac:dyDescent="0.25">
      <c r="G630" s="177"/>
      <c r="H630" s="177"/>
      <c r="I630" s="177"/>
      <c r="J630" s="177"/>
      <c r="K630" s="177"/>
      <c r="L630" s="177"/>
      <c r="M630" s="177"/>
      <c r="T630" s="178"/>
      <c r="W630" s="179"/>
      <c r="X630" s="179"/>
      <c r="Y630" s="179"/>
      <c r="Z630" s="179"/>
      <c r="AA630" s="179"/>
      <c r="AB630" s="179"/>
      <c r="AC630" s="179"/>
      <c r="AD630" s="179"/>
      <c r="AE630" s="179"/>
      <c r="AF630" s="179"/>
      <c r="AG630" s="179"/>
      <c r="AH630" s="179"/>
      <c r="AI630" s="179"/>
      <c r="AJ630" s="179"/>
      <c r="AK630" s="179"/>
      <c r="AL630" s="179"/>
      <c r="AM630" s="179"/>
      <c r="AN630" s="179"/>
      <c r="AO630" s="179"/>
      <c r="AP630" s="179"/>
      <c r="AQ630" s="178"/>
      <c r="AR630" s="178"/>
      <c r="AS630" s="178"/>
      <c r="AT630" s="178"/>
      <c r="AU630" s="178"/>
      <c r="AV630" s="178"/>
      <c r="AW630" s="178"/>
      <c r="AX630" s="178"/>
      <c r="AY630" s="178"/>
      <c r="AZ630" s="178"/>
      <c r="BA630" s="178"/>
      <c r="BB630" s="178"/>
    </row>
    <row r="631" spans="7:54" s="176" customFormat="1" x14ac:dyDescent="0.25">
      <c r="G631" s="177"/>
      <c r="H631" s="177"/>
      <c r="I631" s="177"/>
      <c r="J631" s="177"/>
      <c r="K631" s="177"/>
      <c r="L631" s="177"/>
      <c r="M631" s="177"/>
      <c r="T631" s="178"/>
      <c r="W631" s="179"/>
      <c r="X631" s="179"/>
      <c r="Y631" s="179"/>
      <c r="Z631" s="179"/>
      <c r="AA631" s="179"/>
      <c r="AB631" s="179"/>
      <c r="AC631" s="179"/>
      <c r="AD631" s="179"/>
      <c r="AE631" s="179"/>
      <c r="AF631" s="179"/>
      <c r="AG631" s="179"/>
      <c r="AH631" s="179"/>
      <c r="AI631" s="179"/>
      <c r="AJ631" s="179"/>
      <c r="AK631" s="179"/>
      <c r="AL631" s="179"/>
      <c r="AM631" s="179"/>
      <c r="AN631" s="179"/>
      <c r="AO631" s="179"/>
      <c r="AP631" s="179"/>
      <c r="AQ631" s="178"/>
      <c r="AR631" s="178"/>
      <c r="AS631" s="178"/>
      <c r="AT631" s="178"/>
      <c r="AU631" s="178"/>
      <c r="AV631" s="178"/>
      <c r="AW631" s="178"/>
      <c r="AX631" s="178"/>
      <c r="AY631" s="178"/>
      <c r="AZ631" s="178"/>
      <c r="BA631" s="178"/>
      <c r="BB631" s="178"/>
    </row>
    <row r="632" spans="7:54" s="176" customFormat="1" x14ac:dyDescent="0.25">
      <c r="G632" s="177"/>
      <c r="H632" s="177"/>
      <c r="I632" s="177"/>
      <c r="J632" s="177"/>
      <c r="K632" s="177"/>
      <c r="L632" s="177"/>
      <c r="M632" s="177"/>
      <c r="T632" s="178"/>
      <c r="W632" s="179"/>
      <c r="X632" s="179"/>
      <c r="Y632" s="179"/>
      <c r="Z632" s="179"/>
      <c r="AA632" s="179"/>
      <c r="AB632" s="179"/>
      <c r="AC632" s="179"/>
      <c r="AD632" s="179"/>
      <c r="AE632" s="179"/>
      <c r="AF632" s="179"/>
      <c r="AG632" s="179"/>
      <c r="AH632" s="179"/>
      <c r="AI632" s="179"/>
      <c r="AJ632" s="179"/>
      <c r="AK632" s="179"/>
      <c r="AL632" s="179"/>
      <c r="AM632" s="179"/>
      <c r="AN632" s="179"/>
      <c r="AO632" s="179"/>
      <c r="AP632" s="179"/>
      <c r="AQ632" s="178"/>
      <c r="AR632" s="178"/>
      <c r="AS632" s="178"/>
      <c r="AT632" s="178"/>
      <c r="AU632" s="178"/>
      <c r="AV632" s="178"/>
      <c r="AW632" s="178"/>
      <c r="AX632" s="178"/>
      <c r="AY632" s="178"/>
      <c r="AZ632" s="178"/>
      <c r="BA632" s="178"/>
      <c r="BB632" s="178"/>
    </row>
    <row r="633" spans="7:54" s="176" customFormat="1" x14ac:dyDescent="0.25">
      <c r="G633" s="177"/>
      <c r="H633" s="177"/>
      <c r="I633" s="177"/>
      <c r="J633" s="177"/>
      <c r="K633" s="177"/>
      <c r="L633" s="177"/>
      <c r="M633" s="177"/>
      <c r="T633" s="178"/>
      <c r="W633" s="179"/>
      <c r="X633" s="179"/>
      <c r="Y633" s="179"/>
      <c r="Z633" s="179"/>
      <c r="AA633" s="179"/>
      <c r="AB633" s="179"/>
      <c r="AC633" s="179"/>
      <c r="AD633" s="179"/>
      <c r="AE633" s="179"/>
      <c r="AF633" s="179"/>
      <c r="AG633" s="179"/>
      <c r="AH633" s="179"/>
      <c r="AI633" s="179"/>
      <c r="AJ633" s="179"/>
      <c r="AK633" s="179"/>
      <c r="AL633" s="179"/>
      <c r="AM633" s="179"/>
      <c r="AN633" s="179"/>
      <c r="AO633" s="179"/>
      <c r="AP633" s="179"/>
      <c r="AQ633" s="178"/>
      <c r="AR633" s="178"/>
      <c r="AS633" s="178"/>
      <c r="AT633" s="178"/>
      <c r="AU633" s="178"/>
      <c r="AV633" s="178"/>
      <c r="AW633" s="178"/>
      <c r="AX633" s="178"/>
      <c r="AY633" s="178"/>
      <c r="AZ633" s="178"/>
      <c r="BA633" s="178"/>
      <c r="BB633" s="178"/>
    </row>
    <row r="634" spans="7:54" s="176" customFormat="1" x14ac:dyDescent="0.25">
      <c r="G634" s="177"/>
      <c r="H634" s="177"/>
      <c r="I634" s="177"/>
      <c r="J634" s="177"/>
      <c r="K634" s="177"/>
      <c r="L634" s="177"/>
      <c r="M634" s="177"/>
      <c r="T634" s="178"/>
      <c r="W634" s="179"/>
      <c r="X634" s="179"/>
      <c r="Y634" s="179"/>
      <c r="Z634" s="179"/>
      <c r="AA634" s="179"/>
      <c r="AB634" s="179"/>
      <c r="AC634" s="179"/>
      <c r="AD634" s="179"/>
      <c r="AE634" s="179"/>
      <c r="AF634" s="179"/>
      <c r="AG634" s="179"/>
      <c r="AH634" s="179"/>
      <c r="AI634" s="179"/>
      <c r="AJ634" s="179"/>
      <c r="AK634" s="179"/>
      <c r="AL634" s="179"/>
      <c r="AM634" s="179"/>
      <c r="AN634" s="179"/>
      <c r="AO634" s="179"/>
      <c r="AP634" s="179"/>
      <c r="AQ634" s="178"/>
      <c r="AR634" s="178"/>
      <c r="AS634" s="178"/>
      <c r="AT634" s="178"/>
      <c r="AU634" s="178"/>
      <c r="AV634" s="178"/>
      <c r="AW634" s="178"/>
      <c r="AX634" s="178"/>
      <c r="AY634" s="178"/>
      <c r="AZ634" s="178"/>
      <c r="BA634" s="178"/>
      <c r="BB634" s="178"/>
    </row>
    <row r="635" spans="7:54" s="176" customFormat="1" x14ac:dyDescent="0.25">
      <c r="G635" s="177"/>
      <c r="H635" s="177"/>
      <c r="I635" s="177"/>
      <c r="J635" s="177"/>
      <c r="K635" s="177"/>
      <c r="L635" s="177"/>
      <c r="M635" s="177"/>
      <c r="T635" s="178"/>
      <c r="W635" s="179"/>
      <c r="X635" s="179"/>
      <c r="Y635" s="179"/>
      <c r="Z635" s="179"/>
      <c r="AA635" s="179"/>
      <c r="AB635" s="179"/>
      <c r="AC635" s="179"/>
      <c r="AD635" s="179"/>
      <c r="AE635" s="179"/>
      <c r="AF635" s="179"/>
      <c r="AG635" s="179"/>
      <c r="AH635" s="179"/>
      <c r="AI635" s="179"/>
      <c r="AJ635" s="179"/>
      <c r="AK635" s="179"/>
      <c r="AL635" s="179"/>
      <c r="AM635" s="179"/>
      <c r="AN635" s="179"/>
      <c r="AO635" s="179"/>
      <c r="AP635" s="179"/>
      <c r="AQ635" s="178"/>
      <c r="AR635" s="178"/>
      <c r="AS635" s="178"/>
      <c r="AT635" s="178"/>
      <c r="AU635" s="178"/>
      <c r="AV635" s="178"/>
      <c r="AW635" s="178"/>
      <c r="AX635" s="178"/>
      <c r="AY635" s="178"/>
      <c r="AZ635" s="178"/>
      <c r="BA635" s="178"/>
      <c r="BB635" s="178"/>
    </row>
    <row r="636" spans="7:54" s="176" customFormat="1" x14ac:dyDescent="0.25">
      <c r="G636" s="177"/>
      <c r="H636" s="177"/>
      <c r="I636" s="177"/>
      <c r="J636" s="177"/>
      <c r="K636" s="177"/>
      <c r="L636" s="177"/>
      <c r="M636" s="177"/>
      <c r="T636" s="178"/>
      <c r="W636" s="179"/>
      <c r="X636" s="179"/>
      <c r="Y636" s="179"/>
      <c r="Z636" s="179"/>
      <c r="AA636" s="179"/>
      <c r="AB636" s="179"/>
      <c r="AC636" s="179"/>
      <c r="AD636" s="179"/>
      <c r="AE636" s="179"/>
      <c r="AF636" s="179"/>
      <c r="AG636" s="179"/>
      <c r="AH636" s="179"/>
      <c r="AI636" s="179"/>
      <c r="AJ636" s="179"/>
      <c r="AK636" s="179"/>
      <c r="AL636" s="179"/>
      <c r="AM636" s="179"/>
      <c r="AN636" s="179"/>
      <c r="AO636" s="179"/>
      <c r="AP636" s="179"/>
      <c r="AQ636" s="178"/>
      <c r="AR636" s="178"/>
      <c r="AS636" s="178"/>
      <c r="AT636" s="178"/>
      <c r="AU636" s="178"/>
      <c r="AV636" s="178"/>
      <c r="AW636" s="178"/>
      <c r="AX636" s="178"/>
      <c r="AY636" s="178"/>
      <c r="AZ636" s="178"/>
      <c r="BA636" s="178"/>
      <c r="BB636" s="178"/>
    </row>
    <row r="637" spans="7:54" s="176" customFormat="1" x14ac:dyDescent="0.25">
      <c r="G637" s="177"/>
      <c r="H637" s="177"/>
      <c r="I637" s="177"/>
      <c r="J637" s="177"/>
      <c r="K637" s="177"/>
      <c r="L637" s="177"/>
      <c r="M637" s="177"/>
      <c r="T637" s="178"/>
      <c r="W637" s="179"/>
      <c r="X637" s="179"/>
      <c r="Y637" s="179"/>
      <c r="Z637" s="179"/>
      <c r="AA637" s="179"/>
      <c r="AB637" s="179"/>
      <c r="AC637" s="179"/>
      <c r="AD637" s="179"/>
      <c r="AE637" s="179"/>
      <c r="AF637" s="179"/>
      <c r="AG637" s="179"/>
      <c r="AH637" s="179"/>
      <c r="AI637" s="179"/>
      <c r="AJ637" s="179"/>
      <c r="AK637" s="179"/>
      <c r="AL637" s="179"/>
      <c r="AM637" s="179"/>
      <c r="AN637" s="179"/>
      <c r="AO637" s="179"/>
      <c r="AP637" s="179"/>
      <c r="AQ637" s="178"/>
      <c r="AR637" s="178"/>
      <c r="AS637" s="178"/>
      <c r="AT637" s="178"/>
      <c r="AU637" s="178"/>
      <c r="AV637" s="178"/>
      <c r="AW637" s="178"/>
      <c r="AX637" s="178"/>
      <c r="AY637" s="178"/>
      <c r="AZ637" s="178"/>
      <c r="BA637" s="178"/>
      <c r="BB637" s="178"/>
    </row>
    <row r="638" spans="7:54" s="176" customFormat="1" x14ac:dyDescent="0.25">
      <c r="G638" s="177"/>
      <c r="H638" s="177"/>
      <c r="I638" s="177"/>
      <c r="J638" s="177"/>
      <c r="K638" s="177"/>
      <c r="L638" s="177"/>
      <c r="M638" s="177"/>
      <c r="T638" s="178"/>
      <c r="W638" s="179"/>
      <c r="X638" s="179"/>
      <c r="Y638" s="179"/>
      <c r="Z638" s="179"/>
      <c r="AA638" s="179"/>
      <c r="AB638" s="179"/>
      <c r="AC638" s="179"/>
      <c r="AD638" s="179"/>
      <c r="AE638" s="179"/>
      <c r="AF638" s="179"/>
      <c r="AG638" s="179"/>
      <c r="AH638" s="179"/>
      <c r="AI638" s="179"/>
      <c r="AJ638" s="179"/>
      <c r="AK638" s="179"/>
      <c r="AL638" s="179"/>
      <c r="AM638" s="179"/>
      <c r="AN638" s="179"/>
      <c r="AO638" s="179"/>
      <c r="AP638" s="179"/>
      <c r="AQ638" s="178"/>
      <c r="AR638" s="178"/>
      <c r="AS638" s="178"/>
      <c r="AT638" s="178"/>
      <c r="AU638" s="178"/>
      <c r="AV638" s="178"/>
      <c r="AW638" s="178"/>
      <c r="AX638" s="178"/>
      <c r="AY638" s="178"/>
      <c r="AZ638" s="178"/>
      <c r="BA638" s="178"/>
      <c r="BB638" s="178"/>
    </row>
    <row r="639" spans="7:54" s="176" customFormat="1" x14ac:dyDescent="0.25">
      <c r="G639" s="177"/>
      <c r="H639" s="177"/>
      <c r="I639" s="177"/>
      <c r="J639" s="177"/>
      <c r="K639" s="177"/>
      <c r="L639" s="177"/>
      <c r="M639" s="177"/>
      <c r="T639" s="178"/>
      <c r="W639" s="179"/>
      <c r="X639" s="179"/>
      <c r="Y639" s="179"/>
      <c r="Z639" s="179"/>
      <c r="AA639" s="179"/>
      <c r="AB639" s="179"/>
      <c r="AC639" s="179"/>
      <c r="AD639" s="179"/>
      <c r="AE639" s="179"/>
      <c r="AF639" s="179"/>
      <c r="AG639" s="179"/>
      <c r="AH639" s="179"/>
      <c r="AI639" s="179"/>
      <c r="AJ639" s="179"/>
      <c r="AK639" s="179"/>
      <c r="AL639" s="179"/>
      <c r="AM639" s="179"/>
      <c r="AN639" s="179"/>
      <c r="AO639" s="179"/>
      <c r="AP639" s="179"/>
      <c r="AQ639" s="178"/>
      <c r="AR639" s="178"/>
      <c r="AS639" s="178"/>
      <c r="AT639" s="178"/>
      <c r="AU639" s="178"/>
      <c r="AV639" s="178"/>
      <c r="AW639" s="178"/>
      <c r="AX639" s="178"/>
      <c r="AY639" s="178"/>
      <c r="AZ639" s="178"/>
      <c r="BA639" s="178"/>
      <c r="BB639" s="178"/>
    </row>
    <row r="640" spans="7:54" s="176" customFormat="1" x14ac:dyDescent="0.25">
      <c r="G640" s="177"/>
      <c r="H640" s="177"/>
      <c r="I640" s="177"/>
      <c r="J640" s="177"/>
      <c r="K640" s="177"/>
      <c r="L640" s="177"/>
      <c r="M640" s="177"/>
      <c r="T640" s="178"/>
      <c r="W640" s="179"/>
      <c r="X640" s="179"/>
      <c r="Y640" s="179"/>
      <c r="Z640" s="179"/>
      <c r="AA640" s="179"/>
      <c r="AB640" s="179"/>
      <c r="AC640" s="179"/>
      <c r="AD640" s="179"/>
      <c r="AE640" s="179"/>
      <c r="AF640" s="179"/>
      <c r="AG640" s="179"/>
      <c r="AH640" s="179"/>
      <c r="AI640" s="179"/>
      <c r="AJ640" s="179"/>
      <c r="AK640" s="179"/>
      <c r="AL640" s="179"/>
      <c r="AM640" s="179"/>
      <c r="AN640" s="179"/>
      <c r="AO640" s="179"/>
      <c r="AP640" s="179"/>
      <c r="AQ640" s="178"/>
      <c r="AR640" s="178"/>
      <c r="AS640" s="178"/>
      <c r="AT640" s="178"/>
      <c r="AU640" s="178"/>
      <c r="AV640" s="178"/>
      <c r="AW640" s="178"/>
      <c r="AX640" s="178"/>
      <c r="AY640" s="178"/>
      <c r="AZ640" s="178"/>
      <c r="BA640" s="178"/>
      <c r="BB640" s="178"/>
    </row>
    <row r="641" spans="2:54" s="176" customFormat="1" x14ac:dyDescent="0.25">
      <c r="G641" s="177"/>
      <c r="H641" s="177"/>
      <c r="I641" s="177"/>
      <c r="J641" s="177"/>
      <c r="K641" s="177"/>
      <c r="L641" s="177"/>
      <c r="M641" s="177"/>
      <c r="T641" s="178"/>
      <c r="W641" s="179"/>
      <c r="X641" s="179"/>
      <c r="Y641" s="179"/>
      <c r="Z641" s="179"/>
      <c r="AA641" s="179"/>
      <c r="AB641" s="179"/>
      <c r="AC641" s="179"/>
      <c r="AD641" s="179"/>
      <c r="AE641" s="179"/>
      <c r="AF641" s="179"/>
      <c r="AG641" s="179"/>
      <c r="AH641" s="179"/>
      <c r="AI641" s="179"/>
      <c r="AJ641" s="179"/>
      <c r="AK641" s="179"/>
      <c r="AL641" s="179"/>
      <c r="AM641" s="179"/>
      <c r="AN641" s="179"/>
      <c r="AO641" s="179"/>
      <c r="AP641" s="179"/>
      <c r="AQ641" s="178"/>
      <c r="AR641" s="178"/>
      <c r="AS641" s="178"/>
      <c r="AT641" s="178"/>
      <c r="AU641" s="178"/>
      <c r="AV641" s="178"/>
      <c r="AW641" s="178"/>
      <c r="AX641" s="178"/>
      <c r="AY641" s="178"/>
      <c r="AZ641" s="178"/>
      <c r="BA641" s="178"/>
      <c r="BB641" s="178"/>
    </row>
    <row r="642" spans="2:54" s="176" customFormat="1" x14ac:dyDescent="0.25">
      <c r="G642" s="177"/>
      <c r="H642" s="177"/>
      <c r="I642" s="177"/>
      <c r="J642" s="177"/>
      <c r="K642" s="177"/>
      <c r="L642" s="177"/>
      <c r="M642" s="177"/>
      <c r="T642" s="178"/>
      <c r="W642" s="179"/>
      <c r="X642" s="179"/>
      <c r="Y642" s="179"/>
      <c r="Z642" s="179"/>
      <c r="AA642" s="179"/>
      <c r="AB642" s="179"/>
      <c r="AC642" s="179"/>
      <c r="AD642" s="179"/>
      <c r="AE642" s="179"/>
      <c r="AF642" s="179"/>
      <c r="AG642" s="179"/>
      <c r="AH642" s="179"/>
      <c r="AI642" s="179"/>
      <c r="AJ642" s="179"/>
      <c r="AK642" s="179"/>
      <c r="AL642" s="179"/>
      <c r="AM642" s="179"/>
      <c r="AN642" s="179"/>
      <c r="AO642" s="179"/>
      <c r="AP642" s="179"/>
      <c r="AQ642" s="178"/>
      <c r="AR642" s="178"/>
      <c r="AS642" s="178"/>
      <c r="AT642" s="178"/>
      <c r="AU642" s="178"/>
      <c r="AV642" s="178"/>
      <c r="AW642" s="178"/>
      <c r="AX642" s="178"/>
      <c r="AY642" s="178"/>
      <c r="AZ642" s="178"/>
      <c r="BA642" s="178"/>
      <c r="BB642" s="178"/>
    </row>
    <row r="643" spans="2:54" s="176" customFormat="1" x14ac:dyDescent="0.25">
      <c r="G643" s="177"/>
      <c r="H643" s="177"/>
      <c r="I643" s="177"/>
      <c r="J643" s="177"/>
      <c r="K643" s="177"/>
      <c r="L643" s="177"/>
      <c r="M643" s="177"/>
      <c r="T643" s="178"/>
      <c r="W643" s="179"/>
      <c r="X643" s="179"/>
      <c r="Y643" s="179"/>
      <c r="Z643" s="179"/>
      <c r="AA643" s="179"/>
      <c r="AB643" s="179"/>
      <c r="AC643" s="179"/>
      <c r="AD643" s="179"/>
      <c r="AE643" s="179"/>
      <c r="AF643" s="179"/>
      <c r="AG643" s="179"/>
      <c r="AH643" s="179"/>
      <c r="AI643" s="179"/>
      <c r="AJ643" s="179"/>
      <c r="AK643" s="179"/>
      <c r="AL643" s="179"/>
      <c r="AM643" s="179"/>
      <c r="AN643" s="179"/>
      <c r="AO643" s="179"/>
      <c r="AP643" s="179"/>
      <c r="AQ643" s="178"/>
      <c r="AR643" s="178"/>
      <c r="AS643" s="178"/>
      <c r="AT643" s="178"/>
      <c r="AU643" s="178"/>
      <c r="AV643" s="178"/>
      <c r="AW643" s="178"/>
      <c r="AX643" s="178"/>
      <c r="AY643" s="178"/>
      <c r="AZ643" s="178"/>
      <c r="BA643" s="178"/>
      <c r="BB643" s="178"/>
    </row>
    <row r="644" spans="2:54" s="46" customFormat="1" ht="15.75" thickBot="1" x14ac:dyDescent="0.3">
      <c r="G644" s="47"/>
      <c r="H644" s="47"/>
      <c r="I644" s="47"/>
      <c r="J644" s="47"/>
      <c r="K644" s="47"/>
      <c r="L644" s="47"/>
      <c r="M644" s="47"/>
      <c r="T644" s="48"/>
      <c r="W644" s="49"/>
      <c r="X644" s="49"/>
      <c r="Y644" s="49"/>
      <c r="Z644" s="49"/>
      <c r="AA644" s="49"/>
      <c r="AB644" s="49"/>
      <c r="AC644" s="49"/>
      <c r="AD644" s="49"/>
      <c r="AE644" s="49"/>
      <c r="AF644" s="49"/>
      <c r="AG644" s="49"/>
      <c r="AH644" s="49"/>
      <c r="AI644" s="49"/>
      <c r="AJ644" s="49"/>
      <c r="AK644" s="49"/>
      <c r="AL644" s="49"/>
      <c r="AM644" s="49"/>
      <c r="AN644" s="49"/>
      <c r="AO644" s="49"/>
      <c r="AP644" s="49"/>
      <c r="AQ644" s="48"/>
      <c r="AR644" s="48"/>
      <c r="AS644" s="48"/>
      <c r="AT644" s="48"/>
      <c r="AU644" s="48"/>
      <c r="AV644" s="48"/>
      <c r="AW644" s="48"/>
      <c r="AX644" s="48"/>
      <c r="AY644" s="48"/>
      <c r="AZ644" s="48"/>
      <c r="BA644" s="48"/>
      <c r="BB644" s="48"/>
    </row>
    <row r="645" spans="2:54" s="46" customFormat="1" ht="15.75" thickBot="1" x14ac:dyDescent="0.3">
      <c r="B645" s="55" t="s">
        <v>287</v>
      </c>
      <c r="C645" s="55" t="s">
        <v>288</v>
      </c>
      <c r="D645" s="56"/>
      <c r="G645" s="47"/>
      <c r="H645" s="47"/>
      <c r="I645" s="47"/>
      <c r="J645" s="47"/>
      <c r="K645" s="47"/>
      <c r="L645" s="47"/>
      <c r="M645" s="47"/>
      <c r="T645" s="48"/>
      <c r="W645" s="49"/>
      <c r="X645" s="49"/>
      <c r="Y645" s="49"/>
      <c r="Z645" s="49"/>
      <c r="AA645" s="49"/>
      <c r="AB645" s="49"/>
      <c r="AC645" s="49"/>
      <c r="AD645" s="49"/>
      <c r="AE645" s="49"/>
      <c r="AF645" s="49"/>
      <c r="AG645" s="49"/>
      <c r="AH645" s="49"/>
      <c r="AI645" s="49"/>
      <c r="AJ645" s="49"/>
      <c r="AK645" s="49"/>
      <c r="AL645" s="49"/>
      <c r="AM645" s="49"/>
      <c r="AN645" s="49"/>
      <c r="AO645" s="49"/>
      <c r="AP645" s="49"/>
      <c r="AQ645" s="48"/>
      <c r="AR645" s="48"/>
      <c r="AS645" s="48"/>
      <c r="AT645" s="48"/>
      <c r="AU645" s="48"/>
      <c r="AV645" s="48"/>
      <c r="AW645" s="48"/>
      <c r="AX645" s="48"/>
      <c r="AY645" s="48"/>
      <c r="AZ645" s="48"/>
      <c r="BA645" s="48"/>
      <c r="BB645" s="48"/>
    </row>
    <row r="646" spans="2:54" s="46" customFormat="1" x14ac:dyDescent="0.25">
      <c r="B646" s="54" t="s">
        <v>108</v>
      </c>
      <c r="C646" s="54" t="s">
        <v>262</v>
      </c>
      <c r="D646" s="40"/>
      <c r="G646" s="47"/>
      <c r="H646" s="47"/>
      <c r="I646" s="47"/>
      <c r="J646" s="47"/>
      <c r="K646" s="47"/>
      <c r="L646" s="47"/>
      <c r="M646" s="47"/>
      <c r="T646" s="48"/>
      <c r="W646" s="49"/>
      <c r="X646" s="49"/>
      <c r="Y646" s="49"/>
      <c r="Z646" s="49"/>
      <c r="AA646" s="49"/>
      <c r="AB646" s="49"/>
      <c r="AC646" s="49"/>
      <c r="AD646" s="49"/>
      <c r="AE646" s="49"/>
      <c r="AF646" s="49"/>
      <c r="AG646" s="49"/>
      <c r="AH646" s="49"/>
      <c r="AI646" s="49"/>
      <c r="AJ646" s="49"/>
      <c r="AK646" s="49"/>
      <c r="AL646" s="49"/>
      <c r="AM646" s="49"/>
      <c r="AN646" s="49"/>
      <c r="AO646" s="49"/>
      <c r="AP646" s="49"/>
      <c r="AQ646" s="48"/>
      <c r="AR646" s="48"/>
      <c r="AS646" s="48"/>
      <c r="AT646" s="48"/>
      <c r="AU646" s="48"/>
      <c r="AV646" s="48"/>
      <c r="AW646" s="48"/>
      <c r="AX646" s="48"/>
      <c r="AY646" s="48"/>
      <c r="AZ646" s="48"/>
      <c r="BA646" s="48"/>
      <c r="BB646" s="48"/>
    </row>
    <row r="647" spans="2:54" s="46" customFormat="1" x14ac:dyDescent="0.25">
      <c r="B647" s="53" t="s">
        <v>263</v>
      </c>
      <c r="C647" s="53" t="s">
        <v>264</v>
      </c>
      <c r="D647" s="40"/>
      <c r="G647" s="47"/>
      <c r="H647" s="47"/>
      <c r="I647" s="47"/>
      <c r="J647" s="47"/>
      <c r="K647" s="47"/>
      <c r="L647" s="47"/>
      <c r="M647" s="47"/>
      <c r="T647" s="48"/>
      <c r="W647" s="49"/>
      <c r="X647" s="49"/>
      <c r="Y647" s="49"/>
      <c r="Z647" s="49"/>
      <c r="AA647" s="49"/>
      <c r="AB647" s="49"/>
      <c r="AC647" s="49"/>
      <c r="AD647" s="49"/>
      <c r="AE647" s="49"/>
      <c r="AF647" s="49"/>
      <c r="AG647" s="49"/>
      <c r="AH647" s="49"/>
      <c r="AI647" s="49"/>
      <c r="AJ647" s="49"/>
      <c r="AK647" s="49"/>
      <c r="AL647" s="49"/>
      <c r="AM647" s="49"/>
      <c r="AN647" s="49"/>
      <c r="AO647" s="49"/>
      <c r="AP647" s="49"/>
      <c r="AQ647" s="48"/>
      <c r="AR647" s="48"/>
      <c r="AS647" s="48"/>
      <c r="AT647" s="48"/>
      <c r="AU647" s="48"/>
      <c r="AV647" s="48"/>
      <c r="AW647" s="48"/>
      <c r="AX647" s="48"/>
      <c r="AY647" s="48"/>
      <c r="AZ647" s="48"/>
      <c r="BA647" s="48"/>
      <c r="BB647" s="48"/>
    </row>
    <row r="648" spans="2:54" s="46" customFormat="1" x14ac:dyDescent="0.25">
      <c r="B648" s="53" t="s">
        <v>216</v>
      </c>
      <c r="C648" s="53" t="s">
        <v>265</v>
      </c>
      <c r="D648" s="40"/>
      <c r="G648" s="47"/>
      <c r="H648" s="47"/>
      <c r="I648" s="47"/>
      <c r="J648" s="47"/>
      <c r="K648" s="47"/>
      <c r="L648" s="47"/>
      <c r="M648" s="47"/>
      <c r="T648" s="48"/>
      <c r="W648" s="49"/>
      <c r="X648" s="49"/>
      <c r="Y648" s="49"/>
      <c r="Z648" s="49"/>
      <c r="AA648" s="49"/>
      <c r="AB648" s="49"/>
      <c r="AC648" s="49"/>
      <c r="AD648" s="49"/>
      <c r="AE648" s="49"/>
      <c r="AF648" s="49"/>
      <c r="AG648" s="49"/>
      <c r="AH648" s="49"/>
      <c r="AI648" s="49"/>
      <c r="AJ648" s="49"/>
      <c r="AK648" s="49"/>
      <c r="AL648" s="49"/>
      <c r="AM648" s="49"/>
      <c r="AN648" s="49"/>
      <c r="AO648" s="49"/>
      <c r="AP648" s="49"/>
      <c r="AQ648" s="48"/>
      <c r="AR648" s="48"/>
      <c r="AS648" s="48"/>
      <c r="AT648" s="48"/>
      <c r="AU648" s="48"/>
      <c r="AV648" s="48"/>
      <c r="AW648" s="48"/>
      <c r="AX648" s="48"/>
      <c r="AY648" s="48"/>
      <c r="AZ648" s="48"/>
      <c r="BA648" s="48"/>
      <c r="BB648" s="48"/>
    </row>
    <row r="649" spans="2:54" s="46" customFormat="1" x14ac:dyDescent="0.25">
      <c r="C649" s="53" t="s">
        <v>266</v>
      </c>
      <c r="D649" s="40"/>
      <c r="G649" s="47"/>
      <c r="H649" s="47"/>
      <c r="I649" s="47"/>
      <c r="J649" s="47"/>
      <c r="K649" s="47"/>
      <c r="L649" s="47"/>
      <c r="M649" s="47"/>
      <c r="T649" s="48"/>
      <c r="W649" s="49"/>
      <c r="X649" s="49"/>
      <c r="Y649" s="49"/>
      <c r="Z649" s="49"/>
      <c r="AA649" s="49"/>
      <c r="AB649" s="49"/>
      <c r="AC649" s="49"/>
      <c r="AD649" s="49"/>
      <c r="AE649" s="49"/>
      <c r="AF649" s="49"/>
      <c r="AG649" s="49"/>
      <c r="AH649" s="49"/>
      <c r="AI649" s="49"/>
      <c r="AJ649" s="49"/>
      <c r="AK649" s="49"/>
      <c r="AL649" s="49"/>
      <c r="AM649" s="49"/>
      <c r="AN649" s="49"/>
      <c r="AO649" s="49"/>
      <c r="AP649" s="49"/>
      <c r="AQ649" s="48"/>
      <c r="AR649" s="48"/>
      <c r="AS649" s="48"/>
      <c r="AT649" s="48"/>
      <c r="AU649" s="48"/>
      <c r="AV649" s="48"/>
      <c r="AW649" s="48"/>
      <c r="AX649" s="48"/>
      <c r="AY649" s="48"/>
      <c r="AZ649" s="48"/>
      <c r="BA649" s="48"/>
      <c r="BB649" s="48"/>
    </row>
    <row r="650" spans="2:54" s="46" customFormat="1" x14ac:dyDescent="0.25">
      <c r="C650" s="53" t="s">
        <v>267</v>
      </c>
      <c r="D650" s="40"/>
      <c r="G650" s="47"/>
      <c r="H650" s="47"/>
      <c r="I650" s="47"/>
      <c r="J650" s="47"/>
      <c r="K650" s="47"/>
      <c r="L650" s="47"/>
      <c r="M650" s="47"/>
      <c r="T650" s="48"/>
      <c r="W650" s="49"/>
      <c r="X650" s="49"/>
      <c r="Y650" s="49"/>
      <c r="Z650" s="49"/>
      <c r="AA650" s="49"/>
      <c r="AB650" s="49"/>
      <c r="AC650" s="49"/>
      <c r="AD650" s="49"/>
      <c r="AE650" s="49"/>
      <c r="AF650" s="49"/>
      <c r="AG650" s="49"/>
      <c r="AH650" s="49"/>
      <c r="AI650" s="49"/>
      <c r="AJ650" s="49"/>
      <c r="AK650" s="49"/>
      <c r="AL650" s="49"/>
      <c r="AM650" s="49"/>
      <c r="AN650" s="49"/>
      <c r="AO650" s="49"/>
      <c r="AP650" s="49"/>
      <c r="AQ650" s="48"/>
      <c r="AR650" s="48"/>
      <c r="AS650" s="48"/>
      <c r="AT650" s="48"/>
      <c r="AU650" s="48"/>
      <c r="AV650" s="48"/>
      <c r="AW650" s="48"/>
      <c r="AX650" s="48"/>
      <c r="AY650" s="48"/>
      <c r="AZ650" s="48"/>
      <c r="BA650" s="48"/>
      <c r="BB650" s="48"/>
    </row>
    <row r="651" spans="2:54" s="46" customFormat="1" x14ac:dyDescent="0.25">
      <c r="C651" s="53" t="s">
        <v>268</v>
      </c>
      <c r="D651" s="40"/>
      <c r="G651" s="47"/>
      <c r="H651" s="47"/>
      <c r="I651" s="47"/>
      <c r="J651" s="47"/>
      <c r="K651" s="47"/>
      <c r="L651" s="47"/>
      <c r="M651" s="47"/>
      <c r="T651" s="48"/>
      <c r="W651" s="49"/>
      <c r="X651" s="49"/>
      <c r="Y651" s="49"/>
      <c r="Z651" s="49"/>
      <c r="AA651" s="49"/>
      <c r="AB651" s="49"/>
      <c r="AC651" s="49"/>
      <c r="AD651" s="49"/>
      <c r="AE651" s="49"/>
      <c r="AF651" s="49"/>
      <c r="AG651" s="49"/>
      <c r="AH651" s="49"/>
      <c r="AI651" s="49"/>
      <c r="AJ651" s="49"/>
      <c r="AK651" s="49"/>
      <c r="AL651" s="49"/>
      <c r="AM651" s="49"/>
      <c r="AN651" s="49"/>
      <c r="AO651" s="49"/>
      <c r="AP651" s="49"/>
      <c r="AQ651" s="48"/>
      <c r="AR651" s="48"/>
      <c r="AS651" s="48"/>
      <c r="AT651" s="48"/>
      <c r="AU651" s="48"/>
      <c r="AV651" s="48"/>
      <c r="AW651" s="48"/>
      <c r="AX651" s="48"/>
      <c r="AY651" s="48"/>
      <c r="AZ651" s="48"/>
      <c r="BA651" s="48"/>
      <c r="BB651" s="48"/>
    </row>
    <row r="652" spans="2:54" s="46" customFormat="1" x14ac:dyDescent="0.25">
      <c r="C652" s="53" t="s">
        <v>108</v>
      </c>
      <c r="D652" s="40"/>
      <c r="G652" s="47"/>
      <c r="H652" s="47"/>
      <c r="I652" s="47"/>
      <c r="J652" s="47"/>
      <c r="K652" s="47"/>
      <c r="L652" s="47"/>
      <c r="M652" s="47"/>
      <c r="T652" s="48"/>
      <c r="W652" s="49"/>
      <c r="X652" s="49"/>
      <c r="Y652" s="49"/>
      <c r="Z652" s="49"/>
      <c r="AA652" s="49"/>
      <c r="AB652" s="49"/>
      <c r="AC652" s="49"/>
      <c r="AD652" s="49"/>
      <c r="AE652" s="49"/>
      <c r="AF652" s="49"/>
      <c r="AG652" s="49"/>
      <c r="AH652" s="49"/>
      <c r="AI652" s="49"/>
      <c r="AJ652" s="49"/>
      <c r="AK652" s="49"/>
      <c r="AL652" s="49"/>
      <c r="AM652" s="49"/>
      <c r="AN652" s="49"/>
      <c r="AO652" s="49"/>
      <c r="AP652" s="49"/>
      <c r="AQ652" s="48"/>
      <c r="AR652" s="48"/>
      <c r="AS652" s="48"/>
      <c r="AT652" s="48"/>
      <c r="AU652" s="48"/>
      <c r="AV652" s="48"/>
      <c r="AW652" s="48"/>
      <c r="AX652" s="48"/>
      <c r="AY652" s="48"/>
      <c r="AZ652" s="48"/>
      <c r="BA652" s="48"/>
      <c r="BB652" s="48"/>
    </row>
    <row r="653" spans="2:54" s="46" customFormat="1" x14ac:dyDescent="0.25">
      <c r="C653" s="53" t="s">
        <v>269</v>
      </c>
      <c r="D653" s="40"/>
      <c r="G653" s="47"/>
      <c r="H653" s="47"/>
      <c r="I653" s="47"/>
      <c r="J653" s="47"/>
      <c r="K653" s="47"/>
      <c r="L653" s="47"/>
      <c r="M653" s="47"/>
      <c r="T653" s="48"/>
      <c r="W653" s="49"/>
      <c r="X653" s="49"/>
      <c r="Y653" s="49"/>
      <c r="Z653" s="49"/>
      <c r="AA653" s="49"/>
      <c r="AB653" s="49"/>
      <c r="AC653" s="49"/>
      <c r="AD653" s="49"/>
      <c r="AE653" s="49"/>
      <c r="AF653" s="49"/>
      <c r="AG653" s="49"/>
      <c r="AH653" s="49"/>
      <c r="AI653" s="49"/>
      <c r="AJ653" s="49"/>
      <c r="AK653" s="49"/>
      <c r="AL653" s="49"/>
      <c r="AM653" s="49"/>
      <c r="AN653" s="49"/>
      <c r="AO653" s="49"/>
      <c r="AP653" s="49"/>
      <c r="AQ653" s="48"/>
      <c r="AR653" s="48"/>
      <c r="AS653" s="48"/>
      <c r="AT653" s="48"/>
      <c r="AU653" s="48"/>
      <c r="AV653" s="48"/>
      <c r="AW653" s="48"/>
      <c r="AX653" s="48"/>
      <c r="AY653" s="48"/>
      <c r="AZ653" s="48"/>
      <c r="BA653" s="48"/>
      <c r="BB653" s="48"/>
    </row>
    <row r="654" spans="2:54" s="46" customFormat="1" x14ac:dyDescent="0.25">
      <c r="C654" s="53" t="s">
        <v>270</v>
      </c>
      <c r="D654" s="40"/>
      <c r="G654" s="47"/>
      <c r="H654" s="47"/>
      <c r="I654" s="47"/>
      <c r="J654" s="47"/>
      <c r="K654" s="47"/>
      <c r="L654" s="47"/>
      <c r="M654" s="47"/>
      <c r="T654" s="48"/>
      <c r="W654" s="49"/>
      <c r="X654" s="49"/>
      <c r="Y654" s="49"/>
      <c r="Z654" s="49"/>
      <c r="AA654" s="49"/>
      <c r="AB654" s="49"/>
      <c r="AC654" s="49"/>
      <c r="AD654" s="49"/>
      <c r="AE654" s="49"/>
      <c r="AF654" s="49"/>
      <c r="AG654" s="49"/>
      <c r="AH654" s="49"/>
      <c r="AI654" s="49"/>
      <c r="AJ654" s="49"/>
      <c r="AK654" s="49"/>
      <c r="AL654" s="49"/>
      <c r="AM654" s="49"/>
      <c r="AN654" s="49"/>
      <c r="AO654" s="49"/>
      <c r="AP654" s="49"/>
      <c r="AQ654" s="48"/>
      <c r="AR654" s="48"/>
      <c r="AS654" s="48"/>
      <c r="AT654" s="48"/>
      <c r="AU654" s="48"/>
      <c r="AV654" s="48"/>
      <c r="AW654" s="48"/>
      <c r="AX654" s="48"/>
      <c r="AY654" s="48"/>
      <c r="AZ654" s="48"/>
      <c r="BA654" s="48"/>
      <c r="BB654" s="48"/>
    </row>
    <row r="655" spans="2:54" s="46" customFormat="1" x14ac:dyDescent="0.25">
      <c r="C655" s="53" t="s">
        <v>271</v>
      </c>
      <c r="D655" s="40"/>
      <c r="G655" s="47"/>
      <c r="H655" s="47"/>
      <c r="I655" s="47"/>
      <c r="J655" s="47"/>
      <c r="K655" s="47"/>
      <c r="L655" s="47"/>
      <c r="M655" s="47"/>
      <c r="T655" s="48"/>
      <c r="W655" s="49"/>
      <c r="X655" s="49"/>
      <c r="Y655" s="49"/>
      <c r="Z655" s="49"/>
      <c r="AA655" s="49"/>
      <c r="AB655" s="49"/>
      <c r="AC655" s="49"/>
      <c r="AD655" s="49"/>
      <c r="AE655" s="49"/>
      <c r="AF655" s="49"/>
      <c r="AG655" s="49"/>
      <c r="AH655" s="49"/>
      <c r="AI655" s="49"/>
      <c r="AJ655" s="49"/>
      <c r="AK655" s="49"/>
      <c r="AL655" s="49"/>
      <c r="AM655" s="49"/>
      <c r="AN655" s="49"/>
      <c r="AO655" s="49"/>
      <c r="AP655" s="49"/>
      <c r="AQ655" s="48"/>
      <c r="AR655" s="48"/>
      <c r="AS655" s="48"/>
      <c r="AT655" s="48"/>
      <c r="AU655" s="48"/>
      <c r="AV655" s="48"/>
      <c r="AW655" s="48"/>
      <c r="AX655" s="48"/>
      <c r="AY655" s="48"/>
      <c r="AZ655" s="48"/>
      <c r="BA655" s="48"/>
      <c r="BB655" s="48"/>
    </row>
    <row r="656" spans="2:54" s="46" customFormat="1" ht="15.75" thickBot="1" x14ac:dyDescent="0.3">
      <c r="C656" s="53" t="s">
        <v>216</v>
      </c>
      <c r="D656" s="40"/>
      <c r="G656" s="47"/>
      <c r="H656" s="47"/>
      <c r="I656" s="47"/>
      <c r="J656" s="47"/>
      <c r="K656" s="47"/>
      <c r="L656" s="47"/>
      <c r="M656" s="47"/>
      <c r="T656" s="48"/>
      <c r="W656" s="49"/>
      <c r="X656" s="49"/>
      <c r="Y656" s="49"/>
      <c r="Z656" s="49"/>
      <c r="AA656" s="49"/>
      <c r="AB656" s="49"/>
      <c r="AC656" s="49"/>
      <c r="AD656" s="49"/>
      <c r="AE656" s="49"/>
      <c r="AF656" s="49"/>
      <c r="AG656" s="49"/>
      <c r="AH656" s="49"/>
      <c r="AI656" s="49"/>
      <c r="AJ656" s="49"/>
      <c r="AK656" s="49"/>
      <c r="AL656" s="49"/>
      <c r="AM656" s="49"/>
      <c r="AN656" s="49"/>
      <c r="AO656" s="49"/>
      <c r="AP656" s="49"/>
      <c r="AQ656" s="48"/>
      <c r="AR656" s="48"/>
      <c r="AS656" s="48"/>
      <c r="AT656" s="48"/>
      <c r="AU656" s="48"/>
      <c r="AV656" s="48"/>
      <c r="AW656" s="48"/>
      <c r="AX656" s="48"/>
      <c r="AY656" s="48"/>
      <c r="AZ656" s="48"/>
      <c r="BA656" s="48"/>
      <c r="BB656" s="48"/>
    </row>
    <row r="657" spans="2:54" s="176" customFormat="1" ht="15.75" thickBot="1" x14ac:dyDescent="0.3">
      <c r="B657" s="186" t="s">
        <v>189</v>
      </c>
      <c r="C657" s="187"/>
      <c r="D657" s="188"/>
      <c r="E657" s="189" t="s">
        <v>283</v>
      </c>
      <c r="F657" s="189" t="s">
        <v>284</v>
      </c>
      <c r="G657" s="189" t="s">
        <v>285</v>
      </c>
      <c r="H657" s="189" t="s">
        <v>286</v>
      </c>
      <c r="I657" s="189" t="s">
        <v>289</v>
      </c>
      <c r="J657" s="189" t="s">
        <v>290</v>
      </c>
      <c r="K657" s="189" t="s">
        <v>291</v>
      </c>
      <c r="L657" s="189" t="s">
        <v>292</v>
      </c>
      <c r="M657" s="189" t="s">
        <v>293</v>
      </c>
      <c r="N657" s="189" t="s">
        <v>294</v>
      </c>
      <c r="T657" s="178"/>
      <c r="W657" s="179"/>
      <c r="X657" s="179"/>
      <c r="Y657" s="179"/>
      <c r="Z657" s="179"/>
      <c r="AA657" s="179"/>
      <c r="AB657" s="179"/>
      <c r="AC657" s="179"/>
      <c r="AD657" s="179"/>
      <c r="AE657" s="179"/>
      <c r="AF657" s="179"/>
      <c r="AG657" s="179"/>
      <c r="AH657" s="179"/>
      <c r="AI657" s="179"/>
      <c r="AJ657" s="179"/>
      <c r="AK657" s="179"/>
      <c r="AL657" s="179"/>
      <c r="AM657" s="179"/>
      <c r="AN657" s="179"/>
      <c r="AO657" s="179"/>
      <c r="AP657" s="179"/>
      <c r="AQ657" s="178"/>
      <c r="AR657" s="178"/>
      <c r="AS657" s="178"/>
      <c r="AT657" s="178"/>
      <c r="AU657" s="178"/>
      <c r="AV657" s="178"/>
      <c r="AW657" s="178"/>
      <c r="AX657" s="178"/>
      <c r="AY657" s="178"/>
      <c r="AZ657" s="178"/>
      <c r="BA657" s="178"/>
      <c r="BB657" s="178"/>
    </row>
    <row r="658" spans="2:54" s="176" customFormat="1" x14ac:dyDescent="0.25">
      <c r="B658" s="190" t="s">
        <v>273</v>
      </c>
      <c r="C658" s="191" t="s">
        <v>274</v>
      </c>
      <c r="D658" s="176">
        <v>5</v>
      </c>
      <c r="E658" s="176" t="str">
        <f>$L$9</f>
        <v>Corrupción</v>
      </c>
      <c r="F658" s="176" t="str">
        <f>$L$27</f>
        <v>Corrupción</v>
      </c>
      <c r="G658" s="176" t="str">
        <f>$L$45</f>
        <v>No Aplica</v>
      </c>
      <c r="H658" s="176" t="str">
        <f>$L$63</f>
        <v>No Aplica</v>
      </c>
      <c r="I658" s="176" t="str">
        <f>$L$81</f>
        <v>No Aplica</v>
      </c>
      <c r="J658" s="176" t="str">
        <f>$L$99</f>
        <v>No Aplica</v>
      </c>
      <c r="K658" s="176" t="str">
        <f>$L$117</f>
        <v>No Aplica</v>
      </c>
      <c r="L658" s="176" t="str">
        <f>$L$135</f>
        <v>No Aplica</v>
      </c>
      <c r="M658" s="176" t="str">
        <f>$L$153</f>
        <v>No Aplica</v>
      </c>
      <c r="N658" s="176" t="str">
        <f>$L$171</f>
        <v>No Aplica</v>
      </c>
      <c r="T658" s="178"/>
      <c r="W658" s="179"/>
      <c r="X658" s="179"/>
      <c r="Y658" s="179"/>
      <c r="Z658" s="179"/>
      <c r="AA658" s="179"/>
      <c r="AB658" s="179"/>
      <c r="AC658" s="179"/>
      <c r="AD658" s="179"/>
      <c r="AE658" s="179"/>
      <c r="AF658" s="179"/>
      <c r="AG658" s="179"/>
      <c r="AH658" s="179"/>
      <c r="AI658" s="179"/>
      <c r="AJ658" s="179"/>
      <c r="AK658" s="179"/>
      <c r="AL658" s="179"/>
      <c r="AM658" s="179"/>
      <c r="AN658" s="179"/>
      <c r="AO658" s="179"/>
      <c r="AP658" s="179"/>
      <c r="AQ658" s="178"/>
      <c r="AR658" s="178"/>
      <c r="AS658" s="178"/>
      <c r="AT658" s="178"/>
      <c r="AU658" s="178"/>
      <c r="AV658" s="178"/>
      <c r="AW658" s="178"/>
      <c r="AX658" s="178"/>
      <c r="AY658" s="178"/>
      <c r="AZ658" s="178"/>
      <c r="BA658" s="178"/>
      <c r="BB658" s="178"/>
    </row>
    <row r="659" spans="2:54" s="176" customFormat="1" x14ac:dyDescent="0.25">
      <c r="B659" s="192" t="s">
        <v>275</v>
      </c>
      <c r="C659" s="189" t="s">
        <v>276</v>
      </c>
      <c r="D659" s="176">
        <v>4</v>
      </c>
      <c r="E659" s="176" t="str">
        <f>$M$9</f>
        <v>C. Soborno</v>
      </c>
      <c r="F659" s="176" t="str">
        <f>$M$27</f>
        <v>C. Piratería</v>
      </c>
      <c r="G659" s="176" t="str">
        <f>$M$45</f>
        <v>No Aplica</v>
      </c>
      <c r="H659" s="176" t="str">
        <f>$M$63</f>
        <v>No Aplica</v>
      </c>
      <c r="I659" s="176" t="str">
        <f>$M$81</f>
        <v>No Aplica</v>
      </c>
      <c r="J659" s="176" t="str">
        <f>$M$99</f>
        <v>No Aplica</v>
      </c>
      <c r="K659" s="176" t="str">
        <f>$M$117</f>
        <v>No Aplica</v>
      </c>
      <c r="L659" s="176" t="str">
        <f>$M$135</f>
        <v>No Aplica</v>
      </c>
      <c r="M659" s="176" t="str">
        <f>$M$153</f>
        <v>No Aplica</v>
      </c>
      <c r="N659" s="176" t="str">
        <f>$M$171</f>
        <v>No Aplica</v>
      </c>
      <c r="T659" s="178"/>
      <c r="W659" s="179"/>
      <c r="X659" s="179"/>
      <c r="Y659" s="179"/>
      <c r="Z659" s="179"/>
      <c r="AA659" s="179"/>
      <c r="AB659" s="179"/>
      <c r="AC659" s="179"/>
      <c r="AD659" s="179"/>
      <c r="AE659" s="179"/>
      <c r="AF659" s="179"/>
      <c r="AG659" s="179"/>
      <c r="AH659" s="179"/>
      <c r="AI659" s="179"/>
      <c r="AJ659" s="179"/>
      <c r="AK659" s="179"/>
      <c r="AL659" s="179"/>
      <c r="AM659" s="179"/>
      <c r="AN659" s="179"/>
      <c r="AO659" s="179"/>
      <c r="AP659" s="179"/>
      <c r="AQ659" s="178"/>
      <c r="AR659" s="178"/>
      <c r="AS659" s="178"/>
      <c r="AT659" s="178"/>
      <c r="AU659" s="178"/>
      <c r="AV659" s="178"/>
      <c r="AW659" s="178"/>
      <c r="AX659" s="178"/>
      <c r="AY659" s="178"/>
      <c r="AZ659" s="178"/>
      <c r="BA659" s="178"/>
      <c r="BB659" s="178"/>
    </row>
    <row r="660" spans="2:54" s="176" customFormat="1" x14ac:dyDescent="0.25">
      <c r="B660" s="192" t="s">
        <v>277</v>
      </c>
      <c r="C660" s="189" t="s">
        <v>278</v>
      </c>
      <c r="D660" s="176">
        <v>3</v>
      </c>
      <c r="E660" s="176" t="str">
        <f>$N$9</f>
        <v>El evento puede ocurrir solo en circunstancias excepcionales (poco comunes o anormales) / No se ha presentado en los últimos cinco (5) años.</v>
      </c>
      <c r="F660" s="176" t="str">
        <f>$N$27</f>
        <v>El evento puede ocurrir solo en circunstancias excepcionales (poco comunes o anormales) / No se ha presentado en los últimos cinco (5) años.</v>
      </c>
      <c r="G660" s="176" t="str">
        <f>$N$45</f>
        <v>No Aplica</v>
      </c>
      <c r="H660" s="176" t="str">
        <f>$N$63</f>
        <v>No Aplica</v>
      </c>
      <c r="I660" s="176" t="str">
        <f>$N$81</f>
        <v>No Aplica</v>
      </c>
      <c r="J660" s="176" t="str">
        <f>$N$99</f>
        <v>No Aplica</v>
      </c>
      <c r="K660" s="176" t="str">
        <f>$N$117</f>
        <v>No Aplica</v>
      </c>
      <c r="L660" s="176" t="str">
        <f>$N$135</f>
        <v>No Aplica</v>
      </c>
      <c r="M660" s="176" t="str">
        <f>$N$153</f>
        <v>No Aplica</v>
      </c>
      <c r="N660" s="176" t="str">
        <f>$N$171</f>
        <v>No Aplica</v>
      </c>
      <c r="T660" s="178"/>
      <c r="W660" s="179"/>
      <c r="X660" s="179"/>
      <c r="Y660" s="179"/>
      <c r="Z660" s="179"/>
      <c r="AA660" s="179"/>
      <c r="AB660" s="179"/>
      <c r="AC660" s="179"/>
      <c r="AD660" s="179"/>
      <c r="AE660" s="179"/>
      <c r="AF660" s="179"/>
      <c r="AG660" s="179"/>
      <c r="AH660" s="179"/>
      <c r="AI660" s="179"/>
      <c r="AJ660" s="179"/>
      <c r="AK660" s="179"/>
      <c r="AL660" s="179"/>
      <c r="AM660" s="179"/>
      <c r="AN660" s="179"/>
      <c r="AO660" s="179"/>
      <c r="AP660" s="179"/>
      <c r="AQ660" s="178"/>
      <c r="AR660" s="178"/>
      <c r="AS660" s="178"/>
      <c r="AT660" s="178"/>
      <c r="AU660" s="178"/>
      <c r="AV660" s="178"/>
      <c r="AW660" s="178"/>
      <c r="AX660" s="178"/>
      <c r="AY660" s="178"/>
      <c r="AZ660" s="178"/>
      <c r="BA660" s="178"/>
      <c r="BB660" s="178"/>
    </row>
    <row r="661" spans="2:54" s="176" customFormat="1" x14ac:dyDescent="0.25">
      <c r="B661" s="192" t="s">
        <v>279</v>
      </c>
      <c r="C661" s="189" t="s">
        <v>280</v>
      </c>
      <c r="D661" s="176">
        <v>2</v>
      </c>
      <c r="E661" s="178" t="str">
        <f>+IF(E660=$B$658,$C$658,(IF(E660=$B$659,$C$659,IF(E660=$B$660,$C$660,IF(E660=$B$661,$C$661,IF(E660=$B$662,$C$662,IF(E660=$B$663,$B$663,0)))))))</f>
        <v>Rara vez</v>
      </c>
      <c r="F661" s="178" t="str">
        <f t="shared" ref="F661:N661" si="0">+IF(F660=$B$658,$C$658,(IF(F660=$B$659,$C$659,IF(F660=$B$660,$C$660,IF(F660=$B$661,$C$661,IF(F660=$B$662,$C$662,IF(F660=$B$663,$B$663,0)))))))</f>
        <v>Rara vez</v>
      </c>
      <c r="G661" s="178" t="str">
        <f t="shared" si="0"/>
        <v>No Aplica</v>
      </c>
      <c r="H661" s="178" t="str">
        <f t="shared" si="0"/>
        <v>No Aplica</v>
      </c>
      <c r="I661" s="178" t="str">
        <f t="shared" si="0"/>
        <v>No Aplica</v>
      </c>
      <c r="J661" s="178" t="str">
        <f t="shared" si="0"/>
        <v>No Aplica</v>
      </c>
      <c r="K661" s="178" t="str">
        <f t="shared" si="0"/>
        <v>No Aplica</v>
      </c>
      <c r="L661" s="178" t="str">
        <f t="shared" si="0"/>
        <v>No Aplica</v>
      </c>
      <c r="M661" s="178" t="str">
        <f t="shared" si="0"/>
        <v>No Aplica</v>
      </c>
      <c r="N661" s="178" t="str">
        <f t="shared" si="0"/>
        <v>No Aplica</v>
      </c>
      <c r="T661" s="178"/>
      <c r="W661" s="179"/>
      <c r="X661" s="179"/>
      <c r="Y661" s="179"/>
      <c r="Z661" s="179"/>
      <c r="AA661" s="179"/>
      <c r="AB661" s="179"/>
      <c r="AC661" s="179"/>
      <c r="AD661" s="179"/>
      <c r="AE661" s="179"/>
      <c r="AF661" s="179"/>
      <c r="AG661" s="179"/>
      <c r="AH661" s="179"/>
      <c r="AI661" s="179"/>
      <c r="AJ661" s="179"/>
      <c r="AK661" s="179"/>
      <c r="AL661" s="179"/>
      <c r="AM661" s="179"/>
      <c r="AN661" s="179"/>
      <c r="AO661" s="179"/>
      <c r="AP661" s="179"/>
      <c r="AQ661" s="178"/>
      <c r="AR661" s="178"/>
      <c r="AS661" s="178"/>
      <c r="AT661" s="178"/>
      <c r="AU661" s="178"/>
      <c r="AV661" s="178"/>
      <c r="AW661" s="178"/>
      <c r="AX661" s="178"/>
      <c r="AY661" s="178"/>
      <c r="AZ661" s="178"/>
      <c r="BA661" s="178"/>
      <c r="BB661" s="178"/>
    </row>
    <row r="662" spans="2:54" s="176" customFormat="1" ht="15.75" thickBot="1" x14ac:dyDescent="0.3">
      <c r="B662" s="192" t="s">
        <v>281</v>
      </c>
      <c r="C662" s="189" t="s">
        <v>282</v>
      </c>
      <c r="D662" s="189">
        <v>1</v>
      </c>
      <c r="E662" s="193">
        <f>IF(E$661=$C658,$D658,IF(E$661=$C659,$D659,IF(E$661=$C660,$D660,IF(E$661=$C661,$D661,IF(E$661=$C662,$D662,0)))))</f>
        <v>1</v>
      </c>
      <c r="F662" s="193">
        <f t="shared" ref="F662:N662" si="1">IF(F$661=$C658,$D658,IF(F$661=$C659,$D659,IF(F$661=$C660,$D660,IF(F$661=$C661,$D661,IF(F$661=$C662,$D662,0)))))</f>
        <v>1</v>
      </c>
      <c r="G662" s="193">
        <f t="shared" si="1"/>
        <v>0</v>
      </c>
      <c r="H662" s="193">
        <f t="shared" si="1"/>
        <v>0</v>
      </c>
      <c r="I662" s="193">
        <f t="shared" si="1"/>
        <v>0</v>
      </c>
      <c r="J662" s="193">
        <f t="shared" si="1"/>
        <v>0</v>
      </c>
      <c r="K662" s="193">
        <f t="shared" si="1"/>
        <v>0</v>
      </c>
      <c r="L662" s="193">
        <f t="shared" si="1"/>
        <v>0</v>
      </c>
      <c r="M662" s="193">
        <f t="shared" si="1"/>
        <v>0</v>
      </c>
      <c r="N662" s="193">
        <f t="shared" si="1"/>
        <v>0</v>
      </c>
      <c r="T662" s="178"/>
      <c r="W662" s="179"/>
      <c r="X662" s="179"/>
      <c r="Y662" s="179"/>
      <c r="Z662" s="179"/>
      <c r="AA662" s="179"/>
      <c r="AB662" s="179"/>
      <c r="AC662" s="179"/>
      <c r="AD662" s="179"/>
      <c r="AE662" s="179"/>
      <c r="AF662" s="179"/>
      <c r="AG662" s="179"/>
      <c r="AH662" s="179"/>
      <c r="AI662" s="179"/>
      <c r="AJ662" s="179"/>
      <c r="AK662" s="179"/>
      <c r="AL662" s="179"/>
      <c r="AM662" s="179"/>
      <c r="AN662" s="179"/>
      <c r="AO662" s="179"/>
      <c r="AP662" s="179"/>
      <c r="AQ662" s="178"/>
      <c r="AR662" s="178"/>
      <c r="AS662" s="178"/>
      <c r="AT662" s="178"/>
      <c r="AU662" s="178"/>
      <c r="AV662" s="178"/>
      <c r="AW662" s="178"/>
      <c r="AX662" s="178"/>
      <c r="AY662" s="178"/>
      <c r="AZ662" s="178"/>
      <c r="BA662" s="178"/>
      <c r="BB662" s="178"/>
    </row>
    <row r="663" spans="2:54" s="176" customFormat="1" ht="15.75" thickBot="1" x14ac:dyDescent="0.3">
      <c r="B663" s="189" t="s">
        <v>216</v>
      </c>
      <c r="C663" s="189"/>
      <c r="D663" s="194" t="s">
        <v>388</v>
      </c>
      <c r="E663" s="195" t="str">
        <f>IF(E658="No Aplica","No Aplica",E661)</f>
        <v>Rara vez</v>
      </c>
      <c r="F663" s="196" t="str">
        <f t="shared" ref="F663:N663" si="2">IF(F658="No Aplica","No Aplica",F661)</f>
        <v>Rara vez</v>
      </c>
      <c r="G663" s="196" t="str">
        <f t="shared" si="2"/>
        <v>No Aplica</v>
      </c>
      <c r="H663" s="196" t="str">
        <f t="shared" si="2"/>
        <v>No Aplica</v>
      </c>
      <c r="I663" s="196" t="str">
        <f t="shared" si="2"/>
        <v>No Aplica</v>
      </c>
      <c r="J663" s="196" t="str">
        <f t="shared" si="2"/>
        <v>No Aplica</v>
      </c>
      <c r="K663" s="196" t="str">
        <f t="shared" si="2"/>
        <v>No Aplica</v>
      </c>
      <c r="L663" s="196" t="str">
        <f t="shared" si="2"/>
        <v>No Aplica</v>
      </c>
      <c r="M663" s="196" t="str">
        <f t="shared" si="2"/>
        <v>No Aplica</v>
      </c>
      <c r="N663" s="197" t="str">
        <f t="shared" si="2"/>
        <v>No Aplica</v>
      </c>
      <c r="T663" s="178"/>
      <c r="W663" s="179"/>
      <c r="X663" s="179"/>
      <c r="Y663" s="179"/>
      <c r="Z663" s="179"/>
      <c r="AA663" s="179"/>
      <c r="AB663" s="179"/>
      <c r="AC663" s="179"/>
      <c r="AD663" s="179"/>
      <c r="AE663" s="179"/>
      <c r="AF663" s="179"/>
      <c r="AG663" s="179"/>
      <c r="AH663" s="179"/>
      <c r="AI663" s="179"/>
      <c r="AJ663" s="179"/>
      <c r="AK663" s="179"/>
      <c r="AL663" s="179"/>
      <c r="AM663" s="179"/>
      <c r="AN663" s="179"/>
      <c r="AO663" s="179"/>
      <c r="AP663" s="179"/>
      <c r="AQ663" s="178"/>
      <c r="AR663" s="178"/>
      <c r="AS663" s="178"/>
      <c r="AT663" s="178"/>
      <c r="AU663" s="178"/>
      <c r="AV663" s="178"/>
      <c r="AW663" s="178"/>
      <c r="AX663" s="178"/>
      <c r="AY663" s="178"/>
      <c r="AZ663" s="178"/>
      <c r="BA663" s="178"/>
      <c r="BB663" s="178"/>
    </row>
    <row r="664" spans="2:54" s="176" customFormat="1" ht="15.75" thickBot="1" x14ac:dyDescent="0.3">
      <c r="E664" s="195" t="str">
        <f>$I$805</f>
        <v>Rara vez</v>
      </c>
      <c r="F664" s="196" t="str">
        <f>$I$816</f>
        <v>Rara vez</v>
      </c>
      <c r="G664" s="196" t="str">
        <f>$I$827</f>
        <v>Rara vez</v>
      </c>
      <c r="H664" s="196" t="str">
        <f>$I$838</f>
        <v>Rara vez</v>
      </c>
      <c r="I664" s="196" t="str">
        <f>$I$849</f>
        <v>Rara vez</v>
      </c>
      <c r="J664" s="196" t="str">
        <f>$I$860</f>
        <v>Rara vez</v>
      </c>
      <c r="K664" s="196" t="str">
        <f>$I$871</f>
        <v>Rara vez</v>
      </c>
      <c r="L664" s="196" t="str">
        <f>$I$882</f>
        <v>Rara vez</v>
      </c>
      <c r="M664" s="196" t="str">
        <f>$I$893</f>
        <v>Rara vez</v>
      </c>
      <c r="N664" s="197" t="str">
        <f>$I$904</f>
        <v>Rara vez</v>
      </c>
      <c r="T664" s="178"/>
      <c r="W664" s="179"/>
      <c r="X664" s="179"/>
      <c r="Y664" s="179"/>
      <c r="Z664" s="179"/>
      <c r="AA664" s="179"/>
      <c r="AB664" s="179"/>
      <c r="AC664" s="179"/>
      <c r="AD664" s="179"/>
      <c r="AE664" s="179"/>
      <c r="AF664" s="179"/>
      <c r="AG664" s="179"/>
      <c r="AH664" s="179"/>
      <c r="AI664" s="179"/>
      <c r="AJ664" s="179"/>
      <c r="AK664" s="179"/>
      <c r="AL664" s="179"/>
      <c r="AM664" s="179"/>
      <c r="AN664" s="179"/>
      <c r="AO664" s="179"/>
      <c r="AP664" s="179"/>
      <c r="AQ664" s="178"/>
      <c r="AR664" s="178"/>
      <c r="AS664" s="178"/>
      <c r="AT664" s="178"/>
      <c r="AU664" s="178"/>
      <c r="AV664" s="178"/>
      <c r="AW664" s="178"/>
      <c r="AX664" s="178"/>
      <c r="AY664" s="178"/>
      <c r="AZ664" s="178"/>
      <c r="BA664" s="178"/>
      <c r="BB664" s="178"/>
    </row>
    <row r="665" spans="2:54" s="176" customFormat="1" ht="15.75" thickBot="1" x14ac:dyDescent="0.3">
      <c r="D665" s="176" t="s">
        <v>389</v>
      </c>
      <c r="E665" s="198" t="str">
        <f>IF(E658="No Aplica","No Aplica",E664)</f>
        <v>Rara vez</v>
      </c>
      <c r="F665" s="198" t="str">
        <f t="shared" ref="F665:N665" si="3">IF(F658="No Aplica","No Aplica",F664)</f>
        <v>Rara vez</v>
      </c>
      <c r="G665" s="198" t="str">
        <f t="shared" si="3"/>
        <v>No Aplica</v>
      </c>
      <c r="H665" s="198" t="str">
        <f t="shared" si="3"/>
        <v>No Aplica</v>
      </c>
      <c r="I665" s="198" t="str">
        <f t="shared" si="3"/>
        <v>No Aplica</v>
      </c>
      <c r="J665" s="198" t="str">
        <f t="shared" si="3"/>
        <v>No Aplica</v>
      </c>
      <c r="K665" s="198" t="str">
        <f t="shared" si="3"/>
        <v>No Aplica</v>
      </c>
      <c r="L665" s="198" t="str">
        <f t="shared" si="3"/>
        <v>No Aplica</v>
      </c>
      <c r="M665" s="198" t="str">
        <f t="shared" si="3"/>
        <v>No Aplica</v>
      </c>
      <c r="N665" s="198" t="str">
        <f t="shared" si="3"/>
        <v>No Aplica</v>
      </c>
      <c r="T665" s="178"/>
      <c r="W665" s="179"/>
      <c r="X665" s="179"/>
      <c r="Y665" s="179"/>
      <c r="Z665" s="179"/>
      <c r="AA665" s="179"/>
      <c r="AB665" s="179"/>
      <c r="AC665" s="179"/>
      <c r="AD665" s="179"/>
      <c r="AE665" s="179"/>
      <c r="AF665" s="179"/>
      <c r="AG665" s="179"/>
      <c r="AH665" s="179"/>
      <c r="AI665" s="179"/>
      <c r="AJ665" s="179"/>
      <c r="AK665" s="179"/>
      <c r="AL665" s="179"/>
      <c r="AM665" s="179"/>
      <c r="AN665" s="179"/>
      <c r="AO665" s="179"/>
      <c r="AP665" s="179"/>
      <c r="AQ665" s="178"/>
      <c r="AR665" s="178"/>
      <c r="AS665" s="178"/>
      <c r="AT665" s="178"/>
      <c r="AU665" s="178"/>
      <c r="AV665" s="178"/>
      <c r="AW665" s="178"/>
      <c r="AX665" s="178"/>
      <c r="AY665" s="178"/>
      <c r="AZ665" s="178"/>
      <c r="BA665" s="178"/>
      <c r="BB665" s="178"/>
    </row>
    <row r="666" spans="2:54" s="176" customFormat="1" ht="15.75" thickBot="1" x14ac:dyDescent="0.3">
      <c r="B666" s="199" t="s">
        <v>189</v>
      </c>
      <c r="E666" s="193">
        <f>IF(E$664=$C658,$D658,IF(E$664=$C659,$D659,IF(E$664=$C660,$D660,IF(E$664=$C661,$D661,IF(E$664=$C662,$D662,0)))))</f>
        <v>1</v>
      </c>
      <c r="F666" s="193">
        <f t="shared" ref="F666:N666" si="4">IF(F$664=$C658,$D658,IF(F$664=$C659,$D659,IF(F$664=$C660,$D660,IF(F$664=$C661,$D661,IF(F$664=$C662,$D662,0)))))</f>
        <v>1</v>
      </c>
      <c r="G666" s="193">
        <f t="shared" si="4"/>
        <v>1</v>
      </c>
      <c r="H666" s="193">
        <f t="shared" si="4"/>
        <v>1</v>
      </c>
      <c r="I666" s="193">
        <f t="shared" si="4"/>
        <v>1</v>
      </c>
      <c r="J666" s="193">
        <f t="shared" si="4"/>
        <v>1</v>
      </c>
      <c r="K666" s="193">
        <f t="shared" si="4"/>
        <v>1</v>
      </c>
      <c r="L666" s="193">
        <f t="shared" si="4"/>
        <v>1</v>
      </c>
      <c r="M666" s="193">
        <f t="shared" si="4"/>
        <v>1</v>
      </c>
      <c r="N666" s="193">
        <f t="shared" si="4"/>
        <v>1</v>
      </c>
      <c r="T666" s="178"/>
      <c r="W666" s="179"/>
      <c r="X666" s="179"/>
      <c r="Y666" s="179"/>
      <c r="Z666" s="179"/>
      <c r="AA666" s="179"/>
      <c r="AB666" s="179"/>
      <c r="AC666" s="179"/>
      <c r="AD666" s="179"/>
      <c r="AE666" s="179"/>
      <c r="AF666" s="179"/>
      <c r="AG666" s="179"/>
      <c r="AH666" s="179"/>
      <c r="AI666" s="179"/>
      <c r="AJ666" s="179"/>
      <c r="AK666" s="179"/>
      <c r="AL666" s="179"/>
      <c r="AM666" s="179"/>
      <c r="AN666" s="179"/>
      <c r="AO666" s="179"/>
      <c r="AP666" s="179"/>
      <c r="AQ666" s="178"/>
      <c r="AR666" s="178"/>
      <c r="AS666" s="178"/>
      <c r="AT666" s="178"/>
      <c r="AU666" s="178"/>
      <c r="AV666" s="178"/>
      <c r="AW666" s="178"/>
      <c r="AX666" s="178"/>
      <c r="AY666" s="178"/>
      <c r="AZ666" s="178"/>
      <c r="BA666" s="178"/>
      <c r="BB666" s="178"/>
    </row>
    <row r="667" spans="2:54" s="176" customFormat="1" x14ac:dyDescent="0.25">
      <c r="B667" s="191" t="s">
        <v>272</v>
      </c>
      <c r="T667" s="178"/>
      <c r="W667" s="179"/>
      <c r="X667" s="179"/>
      <c r="Y667" s="179"/>
      <c r="Z667" s="179"/>
      <c r="AA667" s="179"/>
      <c r="AB667" s="179"/>
      <c r="AC667" s="179"/>
      <c r="AD667" s="179"/>
      <c r="AE667" s="179"/>
      <c r="AF667" s="179"/>
      <c r="AG667" s="179"/>
      <c r="AH667" s="179"/>
      <c r="AI667" s="179"/>
      <c r="AJ667" s="179"/>
      <c r="AK667" s="179"/>
      <c r="AL667" s="179"/>
      <c r="AM667" s="179"/>
      <c r="AN667" s="179"/>
      <c r="AO667" s="179"/>
      <c r="AP667" s="179"/>
      <c r="AQ667" s="178"/>
      <c r="AR667" s="178"/>
      <c r="AS667" s="178"/>
      <c r="AT667" s="178"/>
      <c r="AU667" s="178"/>
      <c r="AV667" s="178"/>
      <c r="AW667" s="178"/>
      <c r="AX667" s="178"/>
      <c r="AY667" s="178"/>
      <c r="AZ667" s="178"/>
      <c r="BA667" s="178"/>
      <c r="BB667" s="178"/>
    </row>
    <row r="668" spans="2:54" s="176" customFormat="1" x14ac:dyDescent="0.25">
      <c r="B668" s="189" t="s">
        <v>306</v>
      </c>
      <c r="T668" s="178"/>
      <c r="W668" s="179"/>
      <c r="X668" s="179"/>
      <c r="Y668" s="179"/>
      <c r="Z668" s="179"/>
      <c r="AA668" s="179"/>
      <c r="AB668" s="179"/>
      <c r="AC668" s="179"/>
      <c r="AD668" s="179"/>
      <c r="AE668" s="179"/>
      <c r="AF668" s="179"/>
      <c r="AG668" s="179"/>
      <c r="AH668" s="179"/>
      <c r="AI668" s="179"/>
      <c r="AJ668" s="179"/>
      <c r="AK668" s="179"/>
      <c r="AL668" s="179"/>
      <c r="AM668" s="179"/>
      <c r="AN668" s="179"/>
      <c r="AO668" s="179"/>
      <c r="AP668" s="179"/>
      <c r="AQ668" s="178"/>
      <c r="AR668" s="178"/>
      <c r="AS668" s="178"/>
      <c r="AT668" s="178"/>
      <c r="AU668" s="178"/>
      <c r="AV668" s="178"/>
      <c r="AW668" s="178"/>
      <c r="AX668" s="178"/>
      <c r="AY668" s="178"/>
      <c r="AZ668" s="178"/>
      <c r="BA668" s="178"/>
      <c r="BB668" s="178"/>
    </row>
    <row r="669" spans="2:54" s="176" customFormat="1" x14ac:dyDescent="0.25">
      <c r="B669" s="189" t="s">
        <v>216</v>
      </c>
      <c r="T669" s="178"/>
      <c r="W669" s="179"/>
      <c r="X669" s="179"/>
      <c r="Y669" s="179"/>
      <c r="Z669" s="179"/>
      <c r="AA669" s="179"/>
      <c r="AB669" s="179"/>
      <c r="AC669" s="179"/>
      <c r="AD669" s="179"/>
      <c r="AE669" s="179"/>
      <c r="AF669" s="179"/>
      <c r="AG669" s="179"/>
      <c r="AH669" s="179"/>
      <c r="AI669" s="179"/>
      <c r="AJ669" s="179"/>
      <c r="AK669" s="179"/>
      <c r="AL669" s="179"/>
      <c r="AM669" s="179"/>
      <c r="AN669" s="179"/>
      <c r="AO669" s="179"/>
      <c r="AP669" s="179"/>
      <c r="AQ669" s="178"/>
      <c r="AR669" s="178"/>
      <c r="AS669" s="178"/>
      <c r="AT669" s="178"/>
      <c r="AU669" s="178"/>
      <c r="AV669" s="178"/>
      <c r="AW669" s="178"/>
      <c r="AX669" s="178"/>
      <c r="AY669" s="178"/>
      <c r="AZ669" s="178"/>
      <c r="BA669" s="178"/>
      <c r="BB669" s="178"/>
    </row>
    <row r="670" spans="2:54" s="176" customFormat="1" ht="15.75" thickBot="1" x14ac:dyDescent="0.3">
      <c r="T670" s="178"/>
      <c r="W670" s="179"/>
      <c r="X670" s="179"/>
      <c r="Y670" s="179"/>
      <c r="Z670" s="179"/>
      <c r="AA670" s="179"/>
      <c r="AB670" s="179"/>
      <c r="AC670" s="179"/>
      <c r="AD670" s="179"/>
      <c r="AE670" s="179"/>
      <c r="AF670" s="179"/>
      <c r="AG670" s="179"/>
      <c r="AH670" s="179"/>
      <c r="AI670" s="179"/>
      <c r="AJ670" s="179"/>
      <c r="AK670" s="179"/>
      <c r="AL670" s="179"/>
      <c r="AM670" s="179"/>
      <c r="AN670" s="179"/>
      <c r="AO670" s="179"/>
      <c r="AP670" s="179"/>
      <c r="AQ670" s="178"/>
      <c r="AR670" s="178"/>
      <c r="AS670" s="178"/>
      <c r="AT670" s="178"/>
      <c r="AU670" s="178"/>
      <c r="AV670" s="178"/>
      <c r="AW670" s="178"/>
      <c r="AX670" s="178"/>
      <c r="AY670" s="178"/>
      <c r="AZ670" s="178"/>
      <c r="BA670" s="178"/>
      <c r="BB670" s="178"/>
    </row>
    <row r="671" spans="2:54" s="176" customFormat="1" ht="15.75" thickBot="1" x14ac:dyDescent="0.3">
      <c r="B671" s="186" t="s">
        <v>295</v>
      </c>
      <c r="C671" s="187"/>
      <c r="D671" s="188"/>
      <c r="E671" s="200" t="s">
        <v>283</v>
      </c>
      <c r="F671" s="200" t="s">
        <v>284</v>
      </c>
      <c r="G671" s="200" t="s">
        <v>285</v>
      </c>
      <c r="H671" s="200" t="s">
        <v>286</v>
      </c>
      <c r="I671" s="200" t="s">
        <v>289</v>
      </c>
      <c r="J671" s="200" t="s">
        <v>290</v>
      </c>
      <c r="K671" s="200" t="s">
        <v>291</v>
      </c>
      <c r="L671" s="200" t="s">
        <v>292</v>
      </c>
      <c r="M671" s="200" t="s">
        <v>293</v>
      </c>
      <c r="N671" s="200" t="s">
        <v>294</v>
      </c>
      <c r="T671" s="178"/>
      <c r="W671" s="179"/>
      <c r="X671" s="179"/>
      <c r="Y671" s="179"/>
      <c r="Z671" s="179"/>
      <c r="AA671" s="179"/>
      <c r="AB671" s="179"/>
      <c r="AC671" s="179"/>
      <c r="AD671" s="179"/>
      <c r="AE671" s="179"/>
      <c r="AF671" s="179"/>
      <c r="AG671" s="179"/>
      <c r="AH671" s="179"/>
      <c r="AI671" s="179"/>
      <c r="AJ671" s="179"/>
      <c r="AK671" s="179"/>
      <c r="AL671" s="179"/>
      <c r="AM671" s="179"/>
      <c r="AN671" s="179"/>
      <c r="AO671" s="179"/>
      <c r="AP671" s="179"/>
      <c r="AQ671" s="178"/>
      <c r="AR671" s="178"/>
      <c r="AS671" s="178"/>
      <c r="AT671" s="178"/>
      <c r="AU671" s="178"/>
      <c r="AV671" s="178"/>
      <c r="AW671" s="178"/>
      <c r="AX671" s="178"/>
      <c r="AY671" s="178"/>
      <c r="AZ671" s="178"/>
      <c r="BA671" s="178"/>
      <c r="BB671" s="178"/>
    </row>
    <row r="672" spans="2:54" s="176" customFormat="1" x14ac:dyDescent="0.25">
      <c r="B672" s="176" t="s">
        <v>296</v>
      </c>
      <c r="C672" s="176" t="s">
        <v>301</v>
      </c>
      <c r="E672" s="201">
        <f>COUNTIF($Q$9:$Q$26,"Si")</f>
        <v>16</v>
      </c>
      <c r="F672" s="202">
        <f>COUNTIF($Q$27:$Q$44,"Si")</f>
        <v>16</v>
      </c>
      <c r="G672" s="202">
        <f>COUNTIF($Q$45:$Q$62,"Si")</f>
        <v>0</v>
      </c>
      <c r="H672" s="202">
        <f>COUNTIF($Q$63:$Q$80,"Si")</f>
        <v>0</v>
      </c>
      <c r="I672" s="202">
        <f>COUNTIF($Q$81:$Q$98,"Si")</f>
        <v>0</v>
      </c>
      <c r="J672" s="202">
        <f>COUNTIF($Q$99:$Q$116,"Si")</f>
        <v>0</v>
      </c>
      <c r="K672" s="202">
        <f>COUNTIF($Q$117:$Q$134,"Si")</f>
        <v>0</v>
      </c>
      <c r="L672" s="202">
        <f>COUNTIF($Q$135:$Q$152,"Si")</f>
        <v>0</v>
      </c>
      <c r="M672" s="202">
        <f>COUNTIF($Q$153:$Q$170,"Si")</f>
        <v>0</v>
      </c>
      <c r="N672" s="203">
        <f>COUNTIF($Q$171:$Q$188,"Si")</f>
        <v>0</v>
      </c>
      <c r="T672" s="178"/>
      <c r="W672" s="179"/>
      <c r="X672" s="179"/>
      <c r="Y672" s="179"/>
      <c r="Z672" s="179"/>
      <c r="AA672" s="179"/>
      <c r="AB672" s="179"/>
      <c r="AC672" s="179"/>
      <c r="AD672" s="179"/>
      <c r="AE672" s="179"/>
      <c r="AF672" s="179"/>
      <c r="AG672" s="179"/>
      <c r="AH672" s="179"/>
      <c r="AI672" s="179"/>
      <c r="AJ672" s="179"/>
      <c r="AK672" s="179"/>
      <c r="AL672" s="179"/>
      <c r="AM672" s="179"/>
      <c r="AN672" s="179"/>
      <c r="AO672" s="179"/>
      <c r="AP672" s="179"/>
      <c r="AQ672" s="178"/>
      <c r="AR672" s="178"/>
      <c r="AS672" s="178"/>
      <c r="AT672" s="178"/>
      <c r="AU672" s="178"/>
      <c r="AV672" s="178"/>
      <c r="AW672" s="178"/>
      <c r="AX672" s="178"/>
      <c r="AY672" s="178"/>
      <c r="AZ672" s="178"/>
      <c r="BA672" s="178"/>
      <c r="BB672" s="178"/>
    </row>
    <row r="673" spans="1:54" s="176" customFormat="1" x14ac:dyDescent="0.25">
      <c r="B673" s="176" t="s">
        <v>297</v>
      </c>
      <c r="C673" s="176" t="s">
        <v>302</v>
      </c>
      <c r="E673" s="204" t="str">
        <f t="shared" ref="E673:N673" si="5">IF(E672&lt;=5,$B$674,IF(AND(E672&gt;=6,E672&lt;=11),$B$673,IF(E672&gt;=12,$B$672)))</f>
        <v>Catastrófico</v>
      </c>
      <c r="F673" s="205" t="str">
        <f t="shared" si="5"/>
        <v>Catastrófico</v>
      </c>
      <c r="G673" s="205" t="str">
        <f t="shared" si="5"/>
        <v>Moderado</v>
      </c>
      <c r="H673" s="205" t="str">
        <f t="shared" si="5"/>
        <v>Moderado</v>
      </c>
      <c r="I673" s="205" t="str">
        <f t="shared" si="5"/>
        <v>Moderado</v>
      </c>
      <c r="J673" s="205" t="str">
        <f t="shared" si="5"/>
        <v>Moderado</v>
      </c>
      <c r="K673" s="205" t="str">
        <f t="shared" si="5"/>
        <v>Moderado</v>
      </c>
      <c r="L673" s="205" t="str">
        <f t="shared" si="5"/>
        <v>Moderado</v>
      </c>
      <c r="M673" s="205" t="str">
        <f t="shared" si="5"/>
        <v>Moderado</v>
      </c>
      <c r="N673" s="206" t="str">
        <f t="shared" si="5"/>
        <v>Moderado</v>
      </c>
      <c r="T673" s="178"/>
      <c r="W673" s="179"/>
      <c r="X673" s="179"/>
      <c r="Y673" s="179"/>
      <c r="Z673" s="179"/>
      <c r="AA673" s="179"/>
      <c r="AB673" s="179"/>
      <c r="AC673" s="179"/>
      <c r="AD673" s="179"/>
      <c r="AE673" s="179"/>
      <c r="AF673" s="179"/>
      <c r="AG673" s="179"/>
      <c r="AH673" s="179"/>
      <c r="AI673" s="179"/>
      <c r="AJ673" s="179"/>
      <c r="AK673" s="179"/>
      <c r="AL673" s="179"/>
      <c r="AM673" s="179"/>
      <c r="AN673" s="179"/>
      <c r="AO673" s="179"/>
      <c r="AP673" s="179"/>
      <c r="AQ673" s="178"/>
      <c r="AR673" s="178"/>
      <c r="AS673" s="178"/>
      <c r="AT673" s="178"/>
      <c r="AU673" s="178"/>
      <c r="AV673" s="178"/>
      <c r="AW673" s="178"/>
      <c r="AX673" s="178"/>
      <c r="AY673" s="178"/>
      <c r="AZ673" s="178"/>
      <c r="BA673" s="178"/>
      <c r="BB673" s="178"/>
    </row>
    <row r="674" spans="1:54" s="176" customFormat="1" x14ac:dyDescent="0.25">
      <c r="B674" s="176" t="s">
        <v>298</v>
      </c>
      <c r="C674" s="176" t="s">
        <v>303</v>
      </c>
      <c r="D674" s="176" t="s">
        <v>386</v>
      </c>
      <c r="E674" s="207" t="str">
        <f>IF(E658="Corrupción",E673,"No Aplica")</f>
        <v>Catastrófico</v>
      </c>
      <c r="F674" s="176" t="str">
        <f t="shared" ref="F674:N674" si="6">IF(F658="Corrupción",F673,"No Aplica")</f>
        <v>Catastrófico</v>
      </c>
      <c r="G674" s="176" t="str">
        <f t="shared" si="6"/>
        <v>No Aplica</v>
      </c>
      <c r="H674" s="176" t="str">
        <f t="shared" si="6"/>
        <v>No Aplica</v>
      </c>
      <c r="I674" s="176" t="str">
        <f t="shared" si="6"/>
        <v>No Aplica</v>
      </c>
      <c r="J674" s="176" t="str">
        <f t="shared" si="6"/>
        <v>No Aplica</v>
      </c>
      <c r="K674" s="176" t="str">
        <f t="shared" si="6"/>
        <v>No Aplica</v>
      </c>
      <c r="L674" s="176" t="str">
        <f t="shared" si="6"/>
        <v>No Aplica</v>
      </c>
      <c r="M674" s="176" t="str">
        <f t="shared" si="6"/>
        <v>No Aplica</v>
      </c>
      <c r="N674" s="198" t="str">
        <f t="shared" si="6"/>
        <v>No Aplica</v>
      </c>
      <c r="T674" s="178"/>
      <c r="W674" s="179"/>
      <c r="X674" s="179"/>
      <c r="Y674" s="179"/>
      <c r="Z674" s="179"/>
      <c r="AA674" s="179"/>
      <c r="AB674" s="179"/>
      <c r="AC674" s="179"/>
      <c r="AD674" s="179"/>
      <c r="AE674" s="179"/>
      <c r="AF674" s="179"/>
      <c r="AG674" s="179"/>
      <c r="AH674" s="179"/>
      <c r="AI674" s="179"/>
      <c r="AJ674" s="179"/>
      <c r="AK674" s="179"/>
      <c r="AL674" s="179"/>
      <c r="AM674" s="179"/>
      <c r="AN674" s="179"/>
      <c r="AO674" s="179"/>
      <c r="AP674" s="179"/>
      <c r="AQ674" s="178"/>
      <c r="AR674" s="178"/>
      <c r="AS674" s="178"/>
      <c r="AT674" s="178"/>
      <c r="AU674" s="178"/>
      <c r="AV674" s="178"/>
      <c r="AW674" s="178"/>
      <c r="AX674" s="178"/>
      <c r="AY674" s="178"/>
      <c r="AZ674" s="178"/>
      <c r="BA674" s="178"/>
      <c r="BB674" s="178"/>
    </row>
    <row r="675" spans="1:54" s="176" customFormat="1" x14ac:dyDescent="0.25">
      <c r="B675" s="176" t="s">
        <v>299</v>
      </c>
      <c r="C675" s="176" t="s">
        <v>304</v>
      </c>
      <c r="E675" s="208">
        <f>+E672*E662</f>
        <v>16</v>
      </c>
      <c r="F675" s="209">
        <f t="shared" ref="F675:N675" si="7">+F672*F662</f>
        <v>16</v>
      </c>
      <c r="G675" s="209">
        <f t="shared" si="7"/>
        <v>0</v>
      </c>
      <c r="H675" s="209">
        <f t="shared" si="7"/>
        <v>0</v>
      </c>
      <c r="I675" s="209">
        <f t="shared" si="7"/>
        <v>0</v>
      </c>
      <c r="J675" s="209">
        <f t="shared" si="7"/>
        <v>0</v>
      </c>
      <c r="K675" s="209">
        <f t="shared" si="7"/>
        <v>0</v>
      </c>
      <c r="L675" s="209">
        <f t="shared" si="7"/>
        <v>0</v>
      </c>
      <c r="M675" s="209">
        <f t="shared" si="7"/>
        <v>0</v>
      </c>
      <c r="N675" s="210">
        <f t="shared" si="7"/>
        <v>0</v>
      </c>
      <c r="T675" s="178"/>
      <c r="W675" s="179"/>
      <c r="X675" s="179"/>
      <c r="Y675" s="179"/>
      <c r="Z675" s="179"/>
      <c r="AA675" s="179"/>
      <c r="AB675" s="179"/>
      <c r="AC675" s="179"/>
      <c r="AD675" s="179"/>
      <c r="AE675" s="179"/>
      <c r="AF675" s="179"/>
      <c r="AG675" s="179"/>
      <c r="AH675" s="179"/>
      <c r="AI675" s="179"/>
      <c r="AJ675" s="179"/>
      <c r="AK675" s="179"/>
      <c r="AL675" s="179"/>
      <c r="AM675" s="179"/>
      <c r="AN675" s="179"/>
      <c r="AO675" s="179"/>
      <c r="AP675" s="179"/>
      <c r="AQ675" s="178"/>
      <c r="AR675" s="178"/>
      <c r="AS675" s="178"/>
      <c r="AT675" s="178"/>
      <c r="AU675" s="178"/>
      <c r="AV675" s="178"/>
      <c r="AW675" s="178"/>
      <c r="AX675" s="178"/>
      <c r="AY675" s="178"/>
      <c r="AZ675" s="178"/>
      <c r="BA675" s="178"/>
      <c r="BB675" s="178"/>
    </row>
    <row r="676" spans="1:54" s="176" customFormat="1" ht="15.75" thickBot="1" x14ac:dyDescent="0.3">
      <c r="B676" s="176" t="s">
        <v>300</v>
      </c>
      <c r="C676" s="176" t="s">
        <v>305</v>
      </c>
      <c r="E676" s="211" t="str">
        <f>IF(E$675&lt;=10,$B686,IF(AND(E$675&gt;=11,E$675&lt;=25),$B687,IF(AND(E$675&gt;=26,E$675&lt;=50),$B688,IF(E$675&gt;=51, $B689,”No Aplica”))))</f>
        <v>Moderada</v>
      </c>
      <c r="F676" s="200" t="str">
        <f>IF(F$675&lt;=10,$B686,IF(AND(F$675&gt;=11,F$675&lt;=25),$B687,IF(AND(F$675&gt;=26,F$675&lt;=50),$B688,IF(F$675&gt;=51, $B689,”No Aplica”))))</f>
        <v>Moderada</v>
      </c>
      <c r="G676" s="200" t="str">
        <f>IF(G$675&lt;=10,$B686,IF(AND(G$675&gt;=11,G$675&lt;=25),$B687,IF(AND(G$675&gt;=26,G$675&lt;=50),$B688,IF(G$675&gt;=51, $B689,”No Aplica”))))</f>
        <v>Baja</v>
      </c>
      <c r="H676" s="200" t="str">
        <f>IF(H$675&lt;=10,$B686,IF(AND(H$675&gt;=11,H$675&lt;=25),$B687,IF(AND(H$675&gt;=26,H$675&lt;=50),$B688,IF(H$675&gt;=51, $B689,”No Aplica”))))</f>
        <v>Baja</v>
      </c>
      <c r="I676" s="200" t="str">
        <f>IF(I$675&lt;=10,$B686,IF(AND(I$675&gt;=11,I$675&lt;=25),$B687,IF(AND(I$675&gt;=26,I$675&lt;=50),$B688,IF(I$675&gt;=51, $B689,”No Aplica”))))</f>
        <v>Baja</v>
      </c>
      <c r="J676" s="200" t="str">
        <f>IF(J$675&lt;=10,$B686,IF(AND(J$675&gt;=11,J$675&lt;=25),$B687,IF(AND(J$675&gt;=26,J$675&lt;=50),$B688,IF(J$675&gt;=51, $B689,”No Aplica”))))</f>
        <v>Baja</v>
      </c>
      <c r="K676" s="200" t="str">
        <f>IF(K$675&lt;=10,$B686,IF(AND(K$675&gt;=11,K$675&lt;=25),$B687,IF(AND(K$675&gt;=26,K$675&lt;=50),$B688,IF(K$675&gt;=51, $B689,”No Aplica”))))</f>
        <v>Baja</v>
      </c>
      <c r="L676" s="200" t="str">
        <f>IF(L$675&lt;=10,$B686,IF(AND(L$675&gt;=11,L$675&lt;=25),$B687,IF(AND(L$675&gt;=26,L$675&lt;=50),$B688,IF(L$675&gt;=51, $B689,”No Aplica”))))</f>
        <v>Baja</v>
      </c>
      <c r="M676" s="200" t="str">
        <f>IF(M$675&lt;=10,$B686,IF(AND(M$675&gt;=11,M$675&lt;=25),$B687,IF(AND(M$675&gt;=26,M$675&lt;=50),$B688,IF(M$675&gt;=51, $B689,”No Aplica”))))</f>
        <v>Baja</v>
      </c>
      <c r="N676" s="212" t="str">
        <f>IF(N$675&lt;=10,$B686,IF(AND(N$675&gt;=11,N$675&lt;=25),$B687,IF(AND(N$675&gt;=26,N$675&lt;=50),$B688,IF(N$675&gt;=51, $B689,”No Aplica”))))</f>
        <v>Baja</v>
      </c>
      <c r="T676" s="178"/>
      <c r="W676" s="179"/>
      <c r="X676" s="179"/>
      <c r="Y676" s="179"/>
      <c r="Z676" s="179"/>
      <c r="AA676" s="179"/>
      <c r="AB676" s="179"/>
      <c r="AC676" s="179"/>
      <c r="AD676" s="179"/>
      <c r="AE676" s="179"/>
      <c r="AF676" s="179"/>
      <c r="AG676" s="179"/>
      <c r="AH676" s="179"/>
      <c r="AI676" s="179"/>
      <c r="AJ676" s="179"/>
      <c r="AK676" s="179"/>
      <c r="AL676" s="179"/>
      <c r="AM676" s="179"/>
      <c r="AN676" s="179"/>
      <c r="AO676" s="179"/>
      <c r="AP676" s="179"/>
      <c r="AQ676" s="178"/>
      <c r="AR676" s="178"/>
      <c r="AS676" s="178"/>
      <c r="AT676" s="178"/>
      <c r="AU676" s="178"/>
      <c r="AV676" s="178"/>
      <c r="AW676" s="178"/>
      <c r="AX676" s="178"/>
      <c r="AY676" s="178"/>
      <c r="AZ676" s="178"/>
      <c r="BA676" s="178"/>
      <c r="BB676" s="178"/>
    </row>
    <row r="677" spans="1:54" s="176" customFormat="1" x14ac:dyDescent="0.25">
      <c r="D677" s="176" t="s">
        <v>351</v>
      </c>
      <c r="E677" s="213" t="str">
        <f>IF(E658="Corrupción",E676,"No Aplica")</f>
        <v>Moderada</v>
      </c>
      <c r="F677" s="214" t="str">
        <f t="shared" ref="F677:N677" si="8">IF(F658="Corrupción",F676,"No Aplica")</f>
        <v>Moderada</v>
      </c>
      <c r="G677" s="214" t="str">
        <f t="shared" si="8"/>
        <v>No Aplica</v>
      </c>
      <c r="H677" s="214" t="str">
        <f t="shared" si="8"/>
        <v>No Aplica</v>
      </c>
      <c r="I677" s="214" t="str">
        <f t="shared" si="8"/>
        <v>No Aplica</v>
      </c>
      <c r="J677" s="214" t="str">
        <f t="shared" si="8"/>
        <v>No Aplica</v>
      </c>
      <c r="K677" s="214" t="str">
        <f t="shared" si="8"/>
        <v>No Aplica</v>
      </c>
      <c r="L677" s="215" t="str">
        <f t="shared" si="8"/>
        <v>No Aplica</v>
      </c>
      <c r="M677" s="214" t="str">
        <f t="shared" si="8"/>
        <v>No Aplica</v>
      </c>
      <c r="N677" s="216" t="str">
        <f t="shared" si="8"/>
        <v>No Aplica</v>
      </c>
      <c r="T677" s="178"/>
      <c r="W677" s="179"/>
      <c r="X677" s="179"/>
      <c r="Y677" s="179"/>
      <c r="Z677" s="179"/>
      <c r="AA677" s="179"/>
      <c r="AB677" s="179"/>
      <c r="AC677" s="179"/>
      <c r="AD677" s="179"/>
      <c r="AE677" s="179"/>
      <c r="AF677" s="179"/>
      <c r="AG677" s="179"/>
      <c r="AH677" s="179"/>
      <c r="AI677" s="179"/>
      <c r="AJ677" s="179"/>
      <c r="AK677" s="179"/>
      <c r="AL677" s="179"/>
      <c r="AM677" s="179"/>
      <c r="AN677" s="179"/>
      <c r="AO677" s="179"/>
      <c r="AP677" s="179"/>
      <c r="AQ677" s="178"/>
      <c r="AR677" s="178"/>
      <c r="AS677" s="178"/>
      <c r="AT677" s="178"/>
      <c r="AU677" s="178"/>
      <c r="AV677" s="178"/>
      <c r="AW677" s="178"/>
      <c r="AX677" s="178"/>
      <c r="AY677" s="178"/>
      <c r="AZ677" s="178"/>
      <c r="BA677" s="178"/>
      <c r="BB677" s="178"/>
    </row>
    <row r="678" spans="1:54" s="176" customFormat="1" x14ac:dyDescent="0.25">
      <c r="E678" s="204" t="str">
        <f>$K$805</f>
        <v>Moderado</v>
      </c>
      <c r="F678" s="205" t="str">
        <f>$K$816</f>
        <v>Moderado</v>
      </c>
      <c r="G678" s="205" t="str">
        <f>$K$827</f>
        <v>Moderado</v>
      </c>
      <c r="H678" s="205" t="str">
        <f>$K$838</f>
        <v>Moderado</v>
      </c>
      <c r="I678" s="205" t="str">
        <f>$K$849</f>
        <v>Moderado</v>
      </c>
      <c r="J678" s="205" t="str">
        <f>$K$860</f>
        <v>Moderado</v>
      </c>
      <c r="K678" s="205" t="str">
        <f>$K$871</f>
        <v>Moderado</v>
      </c>
      <c r="L678" s="205" t="str">
        <f>$K$882</f>
        <v>Moderado</v>
      </c>
      <c r="M678" s="205" t="str">
        <f>$K$893</f>
        <v>Moderado</v>
      </c>
      <c r="N678" s="206" t="str">
        <f>$K$904</f>
        <v>Moderado</v>
      </c>
      <c r="T678" s="178"/>
      <c r="W678" s="179"/>
      <c r="X678" s="179"/>
      <c r="Y678" s="179"/>
      <c r="Z678" s="179"/>
      <c r="AA678" s="179"/>
      <c r="AB678" s="179"/>
      <c r="AC678" s="179"/>
      <c r="AD678" s="179"/>
      <c r="AE678" s="179"/>
      <c r="AF678" s="179"/>
      <c r="AG678" s="179"/>
      <c r="AH678" s="179"/>
      <c r="AI678" s="179"/>
      <c r="AJ678" s="179"/>
      <c r="AK678" s="179"/>
      <c r="AL678" s="179"/>
      <c r="AM678" s="179"/>
      <c r="AN678" s="179"/>
      <c r="AO678" s="179"/>
      <c r="AP678" s="179"/>
      <c r="AQ678" s="178"/>
      <c r="AR678" s="178"/>
      <c r="AS678" s="178"/>
      <c r="AT678" s="178"/>
      <c r="AU678" s="178"/>
      <c r="AV678" s="178"/>
      <c r="AW678" s="178"/>
      <c r="AX678" s="178"/>
      <c r="AY678" s="178"/>
      <c r="AZ678" s="178"/>
      <c r="BA678" s="178"/>
      <c r="BB678" s="178"/>
    </row>
    <row r="679" spans="1:54" s="176" customFormat="1" x14ac:dyDescent="0.25">
      <c r="D679" s="176" t="s">
        <v>387</v>
      </c>
      <c r="E679" s="207" t="str">
        <f>IF(E658="Corrupción",E678,"No Aplica")</f>
        <v>Moderado</v>
      </c>
      <c r="F679" s="207" t="str">
        <f t="shared" ref="F679:N679" si="9">IF(F658="Corrupción",F678,"No Aplica")</f>
        <v>Moderado</v>
      </c>
      <c r="G679" s="207" t="str">
        <f t="shared" si="9"/>
        <v>No Aplica</v>
      </c>
      <c r="H679" s="207" t="str">
        <f t="shared" si="9"/>
        <v>No Aplica</v>
      </c>
      <c r="I679" s="207" t="str">
        <f t="shared" si="9"/>
        <v>No Aplica</v>
      </c>
      <c r="J679" s="207" t="str">
        <f t="shared" si="9"/>
        <v>No Aplica</v>
      </c>
      <c r="K679" s="207" t="str">
        <f t="shared" si="9"/>
        <v>No Aplica</v>
      </c>
      <c r="L679" s="207" t="str">
        <f t="shared" si="9"/>
        <v>No Aplica</v>
      </c>
      <c r="M679" s="207" t="str">
        <f t="shared" si="9"/>
        <v>No Aplica</v>
      </c>
      <c r="N679" s="207" t="str">
        <f t="shared" si="9"/>
        <v>No Aplica</v>
      </c>
      <c r="T679" s="178"/>
      <c r="W679" s="179"/>
      <c r="X679" s="179"/>
      <c r="Y679" s="179"/>
      <c r="Z679" s="179"/>
      <c r="AA679" s="179"/>
      <c r="AB679" s="179"/>
      <c r="AC679" s="179"/>
      <c r="AD679" s="179"/>
      <c r="AE679" s="179"/>
      <c r="AF679" s="179"/>
      <c r="AG679" s="179"/>
      <c r="AH679" s="179"/>
      <c r="AI679" s="179"/>
      <c r="AJ679" s="179"/>
      <c r="AK679" s="179"/>
      <c r="AL679" s="179"/>
      <c r="AM679" s="179"/>
      <c r="AN679" s="179"/>
      <c r="AO679" s="179"/>
      <c r="AP679" s="179"/>
      <c r="AQ679" s="178"/>
      <c r="AR679" s="178"/>
      <c r="AS679" s="178"/>
      <c r="AT679" s="178"/>
      <c r="AU679" s="178"/>
      <c r="AV679" s="178"/>
      <c r="AW679" s="178"/>
      <c r="AX679" s="178"/>
      <c r="AY679" s="178"/>
      <c r="AZ679" s="178"/>
      <c r="BA679" s="178"/>
      <c r="BB679" s="178"/>
    </row>
    <row r="680" spans="1:54" s="176" customFormat="1" x14ac:dyDescent="0.25">
      <c r="E680" s="207">
        <f t="shared" ref="E680:N680" si="10">IF(E$678=$B672,12,IF(E$678=$B673,6,IF(E$678=$B674,4,0)))</f>
        <v>4</v>
      </c>
      <c r="F680" s="176">
        <f t="shared" si="10"/>
        <v>4</v>
      </c>
      <c r="G680" s="176">
        <f t="shared" si="10"/>
        <v>4</v>
      </c>
      <c r="H680" s="176">
        <f t="shared" si="10"/>
        <v>4</v>
      </c>
      <c r="I680" s="176">
        <f t="shared" si="10"/>
        <v>4</v>
      </c>
      <c r="J680" s="176">
        <f t="shared" si="10"/>
        <v>4</v>
      </c>
      <c r="K680" s="176">
        <f t="shared" si="10"/>
        <v>4</v>
      </c>
      <c r="L680" s="176">
        <f t="shared" si="10"/>
        <v>4</v>
      </c>
      <c r="M680" s="176">
        <f t="shared" si="10"/>
        <v>4</v>
      </c>
      <c r="N680" s="198">
        <f t="shared" si="10"/>
        <v>4</v>
      </c>
      <c r="T680" s="178"/>
      <c r="W680" s="179"/>
      <c r="X680" s="179"/>
      <c r="Y680" s="179"/>
      <c r="Z680" s="179"/>
      <c r="AA680" s="179"/>
      <c r="AB680" s="179"/>
      <c r="AC680" s="179"/>
      <c r="AD680" s="179"/>
      <c r="AE680" s="179"/>
      <c r="AF680" s="179"/>
      <c r="AG680" s="179"/>
      <c r="AH680" s="179"/>
      <c r="AI680" s="179"/>
      <c r="AJ680" s="179"/>
      <c r="AK680" s="179"/>
      <c r="AL680" s="179"/>
      <c r="AM680" s="179"/>
      <c r="AN680" s="179"/>
      <c r="AO680" s="179"/>
      <c r="AP680" s="179"/>
      <c r="AQ680" s="178"/>
      <c r="AR680" s="178"/>
      <c r="AS680" s="178"/>
      <c r="AT680" s="178"/>
      <c r="AU680" s="178"/>
      <c r="AV680" s="178"/>
      <c r="AW680" s="178"/>
      <c r="AX680" s="178"/>
      <c r="AY680" s="178"/>
      <c r="AZ680" s="178"/>
      <c r="BA680" s="178"/>
      <c r="BB680" s="178"/>
    </row>
    <row r="681" spans="1:54" s="176" customFormat="1" x14ac:dyDescent="0.25">
      <c r="E681" s="207">
        <f>+E680*E666</f>
        <v>4</v>
      </c>
      <c r="F681" s="176">
        <f t="shared" ref="F681:N681" si="11">+F680*F666</f>
        <v>4</v>
      </c>
      <c r="G681" s="176">
        <f t="shared" si="11"/>
        <v>4</v>
      </c>
      <c r="H681" s="176">
        <f t="shared" si="11"/>
        <v>4</v>
      </c>
      <c r="I681" s="176">
        <f t="shared" si="11"/>
        <v>4</v>
      </c>
      <c r="J681" s="176">
        <f t="shared" si="11"/>
        <v>4</v>
      </c>
      <c r="K681" s="176">
        <f t="shared" si="11"/>
        <v>4</v>
      </c>
      <c r="L681" s="176">
        <f t="shared" si="11"/>
        <v>4</v>
      </c>
      <c r="M681" s="176">
        <f t="shared" si="11"/>
        <v>4</v>
      </c>
      <c r="N681" s="198">
        <f t="shared" si="11"/>
        <v>4</v>
      </c>
      <c r="T681" s="178"/>
      <c r="W681" s="179"/>
      <c r="X681" s="179"/>
      <c r="Y681" s="179"/>
      <c r="Z681" s="179"/>
      <c r="AA681" s="179"/>
      <c r="AB681" s="179"/>
      <c r="AC681" s="179"/>
      <c r="AD681" s="179"/>
      <c r="AE681" s="179"/>
      <c r="AF681" s="179"/>
      <c r="AG681" s="179"/>
      <c r="AH681" s="179"/>
      <c r="AI681" s="179"/>
      <c r="AJ681" s="179"/>
      <c r="AK681" s="179"/>
      <c r="AL681" s="179"/>
      <c r="AM681" s="179"/>
      <c r="AN681" s="179"/>
      <c r="AO681" s="179"/>
      <c r="AP681" s="179"/>
      <c r="AQ681" s="178"/>
      <c r="AR681" s="178"/>
      <c r="AS681" s="178"/>
      <c r="AT681" s="178"/>
      <c r="AU681" s="178"/>
      <c r="AV681" s="178"/>
      <c r="AW681" s="178"/>
      <c r="AX681" s="178"/>
      <c r="AY681" s="178"/>
      <c r="AZ681" s="178"/>
      <c r="BA681" s="178"/>
      <c r="BB681" s="178"/>
    </row>
    <row r="682" spans="1:54" s="176" customFormat="1" x14ac:dyDescent="0.25">
      <c r="E682" s="208" t="str">
        <f>IF(E$681&lt;=10,$B686,IF(AND(E$681&gt;=11,E$681&lt;=25),$B687,IF(AND(E$681&gt;=26,E$681&lt;=50),$B688,IF(E$681&gt;=51, $B689,”No Aplica”))))</f>
        <v>Baja</v>
      </c>
      <c r="F682" s="209" t="str">
        <f>IF(F$681&lt;=10,$B686,IF(AND(F$681&gt;=11,F$681&lt;=25),$B687,IF(AND(F$681&gt;=26,F$681&lt;=50),$B688,IF(F$681&gt;=51, $B689,”No Aplica”))))</f>
        <v>Baja</v>
      </c>
      <c r="G682" s="209" t="str">
        <f>IF(G$681&lt;=10,$B686,IF(AND(G$681&gt;=11,G$681&lt;=25),$B687,IF(AND(G$681&gt;=26,G$681&lt;=50),$B688,IF(G$681&gt;=51, $B689,”No Aplica”))))</f>
        <v>Baja</v>
      </c>
      <c r="H682" s="209" t="str">
        <f>IF(H$681&lt;=10,$B686,IF(AND(H$681&gt;=11,H$681&lt;=25),$B687,IF(AND(H$681&gt;=26,H$681&lt;=50),$B688,IF(H$681&gt;=51, $B689,”No Aplica”))))</f>
        <v>Baja</v>
      </c>
      <c r="I682" s="209" t="str">
        <f>IF(I$681&lt;=10,$B686,IF(AND(I$681&gt;=11,I$681&lt;=25),$B687,IF(AND(I$681&gt;=26,I$681&lt;=50),$B688,IF(I$681&gt;=51, $B689,”No Aplica”))))</f>
        <v>Baja</v>
      </c>
      <c r="J682" s="209" t="str">
        <f>IF(J$681&lt;=10,$B686,IF(AND(J$681&gt;=11,J$681&lt;=25),$B687,IF(AND(J$681&gt;=26,J$681&lt;=50),$B688,IF(J$681&gt;=51, $B689,”No Aplica”))))</f>
        <v>Baja</v>
      </c>
      <c r="K682" s="209" t="str">
        <f>IF(K$681&lt;=10,$B686,IF(AND(K$681&gt;=11,K$681&lt;=25),$B687,IF(AND(K$681&gt;=26,K$681&lt;=50),$B688,IF(K$681&gt;=51, $B689,”No Aplica”))))</f>
        <v>Baja</v>
      </c>
      <c r="L682" s="209" t="str">
        <f>IF(L$681&lt;=10,$B686,IF(AND(L$681&gt;=11,L$681&lt;=25),$B687,IF(AND(L$681&gt;=26,L$681&lt;=50),$B688,IF(L$681&gt;=51, $B689,”No Aplica”))))</f>
        <v>Baja</v>
      </c>
      <c r="M682" s="209" t="str">
        <f>IF(M$681&lt;=10,$B686,IF(AND(M$681&gt;=11,M$681&lt;=25),$B687,IF(AND(M$681&gt;=26,M$681&lt;=50),$B688,IF(M$681&gt;=51, $B689,”No Aplica”))))</f>
        <v>Baja</v>
      </c>
      <c r="N682" s="210" t="str">
        <f>IF(N$681&lt;=10,$B686,IF(AND(N$681&gt;=11,N$681&lt;=25),$B687,IF(AND(N$681&gt;=26,N$681&lt;=50),$B688,IF(N$681&gt;=51, $B689,”No Aplica”))))</f>
        <v>Baja</v>
      </c>
      <c r="T682" s="178"/>
      <c r="W682" s="179"/>
      <c r="X682" s="179"/>
      <c r="Y682" s="179"/>
      <c r="Z682" s="179"/>
      <c r="AA682" s="179"/>
      <c r="AB682" s="179"/>
      <c r="AC682" s="179"/>
      <c r="AD682" s="179"/>
      <c r="AE682" s="179"/>
      <c r="AF682" s="179"/>
      <c r="AG682" s="179"/>
      <c r="AH682" s="179"/>
      <c r="AI682" s="179"/>
      <c r="AJ682" s="179"/>
      <c r="AK682" s="179"/>
      <c r="AL682" s="179"/>
      <c r="AM682" s="179"/>
      <c r="AN682" s="179"/>
      <c r="AO682" s="179"/>
      <c r="AP682" s="179"/>
      <c r="AQ682" s="178"/>
      <c r="AR682" s="178"/>
      <c r="AS682" s="178"/>
      <c r="AT682" s="178"/>
      <c r="AU682" s="178"/>
      <c r="AV682" s="178"/>
      <c r="AW682" s="178"/>
      <c r="AX682" s="178"/>
      <c r="AY682" s="178"/>
      <c r="AZ682" s="178"/>
      <c r="BA682" s="178"/>
      <c r="BB682" s="178"/>
    </row>
    <row r="683" spans="1:54" s="176" customFormat="1" ht="15.75" thickBot="1" x14ac:dyDescent="0.3">
      <c r="D683" s="176" t="s">
        <v>396</v>
      </c>
      <c r="E683" s="217" t="str">
        <f>IF(E658="Corrupción",E682,"No Aplica")</f>
        <v>Baja</v>
      </c>
      <c r="F683" s="218" t="str">
        <f t="shared" ref="F683:N683" si="12">IF(F658="Corrupción",F682,"No Aplica")</f>
        <v>Baja</v>
      </c>
      <c r="G683" s="218" t="str">
        <f t="shared" si="12"/>
        <v>No Aplica</v>
      </c>
      <c r="H683" s="218" t="str">
        <f t="shared" si="12"/>
        <v>No Aplica</v>
      </c>
      <c r="I683" s="218" t="str">
        <f t="shared" si="12"/>
        <v>No Aplica</v>
      </c>
      <c r="J683" s="218" t="str">
        <f t="shared" si="12"/>
        <v>No Aplica</v>
      </c>
      <c r="K683" s="218" t="str">
        <f t="shared" si="12"/>
        <v>No Aplica</v>
      </c>
      <c r="L683" s="218" t="str">
        <f t="shared" si="12"/>
        <v>No Aplica</v>
      </c>
      <c r="M683" s="218" t="str">
        <f t="shared" si="12"/>
        <v>No Aplica</v>
      </c>
      <c r="N683" s="219" t="str">
        <f t="shared" si="12"/>
        <v>No Aplica</v>
      </c>
      <c r="T683" s="178"/>
      <c r="W683" s="179"/>
      <c r="X683" s="179"/>
      <c r="Y683" s="179"/>
      <c r="Z683" s="179"/>
      <c r="AA683" s="179"/>
      <c r="AB683" s="179"/>
      <c r="AC683" s="179"/>
      <c r="AD683" s="179"/>
      <c r="AE683" s="179"/>
      <c r="AF683" s="179"/>
      <c r="AG683" s="179"/>
      <c r="AH683" s="179"/>
      <c r="AI683" s="179"/>
      <c r="AJ683" s="179"/>
      <c r="AK683" s="179"/>
      <c r="AL683" s="179"/>
      <c r="AM683" s="179"/>
      <c r="AN683" s="179"/>
      <c r="AO683" s="179"/>
      <c r="AP683" s="179"/>
      <c r="AQ683" s="178"/>
      <c r="AR683" s="178"/>
      <c r="AS683" s="178"/>
      <c r="AT683" s="178"/>
      <c r="AU683" s="178"/>
      <c r="AV683" s="178"/>
      <c r="AW683" s="178"/>
      <c r="AX683" s="178"/>
      <c r="AY683" s="178"/>
      <c r="AZ683" s="178"/>
      <c r="BA683" s="178"/>
      <c r="BB683" s="178"/>
    </row>
    <row r="684" spans="1:54" s="176" customFormat="1" ht="15.75" thickBot="1" x14ac:dyDescent="0.3">
      <c r="T684" s="178"/>
      <c r="W684" s="179"/>
      <c r="X684" s="179"/>
      <c r="Y684" s="179"/>
      <c r="Z684" s="179"/>
      <c r="AA684" s="179"/>
      <c r="AB684" s="179"/>
      <c r="AC684" s="179"/>
      <c r="AD684" s="179"/>
      <c r="AE684" s="179"/>
      <c r="AF684" s="179"/>
      <c r="AG684" s="179"/>
      <c r="AH684" s="179"/>
      <c r="AI684" s="179"/>
      <c r="AJ684" s="179"/>
      <c r="AK684" s="179"/>
      <c r="AL684" s="179"/>
      <c r="AM684" s="179"/>
      <c r="AN684" s="179"/>
      <c r="AO684" s="179"/>
      <c r="AP684" s="179"/>
      <c r="AQ684" s="178"/>
      <c r="AR684" s="178"/>
      <c r="AS684" s="178"/>
      <c r="AT684" s="178"/>
      <c r="AU684" s="178"/>
      <c r="AV684" s="178"/>
      <c r="AW684" s="178"/>
      <c r="AX684" s="178"/>
      <c r="AY684" s="178"/>
      <c r="AZ684" s="178"/>
      <c r="BA684" s="178"/>
      <c r="BB684" s="178"/>
    </row>
    <row r="685" spans="1:54" s="176" customFormat="1" x14ac:dyDescent="0.25">
      <c r="B685" s="220" t="s">
        <v>350</v>
      </c>
      <c r="E685" s="201">
        <f t="shared" ref="E685:N685" si="13">+MAX(E708:E753)</f>
        <v>0</v>
      </c>
      <c r="F685" s="202">
        <f t="shared" si="13"/>
        <v>0</v>
      </c>
      <c r="G685" s="202">
        <f t="shared" si="13"/>
        <v>0</v>
      </c>
      <c r="H685" s="202">
        <f t="shared" si="13"/>
        <v>0</v>
      </c>
      <c r="I685" s="202">
        <f t="shared" si="13"/>
        <v>0</v>
      </c>
      <c r="J685" s="202">
        <f t="shared" si="13"/>
        <v>0</v>
      </c>
      <c r="K685" s="202">
        <f t="shared" si="13"/>
        <v>0</v>
      </c>
      <c r="L685" s="202">
        <f t="shared" si="13"/>
        <v>0</v>
      </c>
      <c r="M685" s="202">
        <f t="shared" si="13"/>
        <v>0</v>
      </c>
      <c r="N685" s="203">
        <f t="shared" si="13"/>
        <v>0</v>
      </c>
      <c r="T685" s="178"/>
      <c r="W685" s="179"/>
      <c r="X685" s="179"/>
      <c r="Y685" s="179"/>
      <c r="Z685" s="179"/>
      <c r="AA685" s="179"/>
      <c r="AB685" s="179"/>
      <c r="AC685" s="179"/>
      <c r="AD685" s="179"/>
      <c r="AE685" s="179"/>
      <c r="AF685" s="179"/>
      <c r="AG685" s="179"/>
      <c r="AH685" s="179"/>
      <c r="AI685" s="179"/>
      <c r="AJ685" s="179"/>
      <c r="AK685" s="179"/>
      <c r="AL685" s="179"/>
      <c r="AM685" s="179"/>
      <c r="AN685" s="179"/>
      <c r="AO685" s="179"/>
      <c r="AP685" s="179"/>
      <c r="AQ685" s="178"/>
      <c r="AR685" s="178"/>
      <c r="AS685" s="178"/>
      <c r="AT685" s="178"/>
      <c r="AU685" s="178"/>
      <c r="AV685" s="178"/>
      <c r="AW685" s="178"/>
      <c r="AX685" s="178"/>
      <c r="AY685" s="178"/>
      <c r="AZ685" s="178"/>
      <c r="BA685" s="178"/>
      <c r="BB685" s="178"/>
    </row>
    <row r="686" spans="1:54" s="176" customFormat="1" x14ac:dyDescent="0.25">
      <c r="A686" s="198"/>
      <c r="B686" s="189" t="s">
        <v>349</v>
      </c>
      <c r="E686" s="221" t="str">
        <f t="shared" ref="E686:N686" si="14">+IF(E685=5,$B$672,IF(E685=4,$B$673,(IF(E685=3,$B$674,IF(E685=2,$B$675,IF(E685=1,$B$676,"No Aplica"))))))</f>
        <v>No Aplica</v>
      </c>
      <c r="F686" s="189" t="str">
        <f t="shared" si="14"/>
        <v>No Aplica</v>
      </c>
      <c r="G686" s="189" t="str">
        <f t="shared" si="14"/>
        <v>No Aplica</v>
      </c>
      <c r="H686" s="189" t="str">
        <f t="shared" si="14"/>
        <v>No Aplica</v>
      </c>
      <c r="I686" s="189" t="str">
        <f t="shared" si="14"/>
        <v>No Aplica</v>
      </c>
      <c r="J686" s="189" t="str">
        <f t="shared" si="14"/>
        <v>No Aplica</v>
      </c>
      <c r="K686" s="189" t="str">
        <f t="shared" si="14"/>
        <v>No Aplica</v>
      </c>
      <c r="L686" s="189" t="str">
        <f t="shared" si="14"/>
        <v>No Aplica</v>
      </c>
      <c r="M686" s="189" t="str">
        <f t="shared" si="14"/>
        <v>No Aplica</v>
      </c>
      <c r="N686" s="222" t="str">
        <f t="shared" si="14"/>
        <v>No Aplica</v>
      </c>
      <c r="T686" s="178"/>
      <c r="W686" s="179"/>
      <c r="X686" s="179"/>
      <c r="Y686" s="179"/>
      <c r="Z686" s="179"/>
      <c r="AA686" s="179"/>
      <c r="AB686" s="179"/>
      <c r="AC686" s="179"/>
      <c r="AD686" s="179"/>
      <c r="AE686" s="179"/>
      <c r="AF686" s="179"/>
      <c r="AG686" s="179"/>
      <c r="AH686" s="179"/>
      <c r="AI686" s="179"/>
      <c r="AJ686" s="179"/>
      <c r="AK686" s="179"/>
      <c r="AL686" s="179"/>
      <c r="AM686" s="179"/>
      <c r="AN686" s="179"/>
      <c r="AO686" s="179"/>
      <c r="AP686" s="179"/>
      <c r="AQ686" s="178"/>
      <c r="AR686" s="178"/>
      <c r="AS686" s="178"/>
      <c r="AT686" s="178"/>
      <c r="AU686" s="178"/>
      <c r="AV686" s="178"/>
      <c r="AW686" s="178"/>
      <c r="AX686" s="178"/>
      <c r="AY686" s="178"/>
      <c r="AZ686" s="178"/>
      <c r="BA686" s="178"/>
      <c r="BB686" s="178"/>
    </row>
    <row r="687" spans="1:54" s="176" customFormat="1" x14ac:dyDescent="0.25">
      <c r="A687" s="198"/>
      <c r="B687" s="189" t="s">
        <v>348</v>
      </c>
      <c r="C687" s="223">
        <v>11</v>
      </c>
      <c r="D687" s="176" t="s">
        <v>354</v>
      </c>
      <c r="E687" s="221" t="str">
        <f t="shared" ref="E687:N687" si="15">IF(E658="Gestión",E686,"No Aplica")</f>
        <v>No Aplica</v>
      </c>
      <c r="F687" s="189" t="str">
        <f t="shared" si="15"/>
        <v>No Aplica</v>
      </c>
      <c r="G687" s="189" t="str">
        <f t="shared" si="15"/>
        <v>No Aplica</v>
      </c>
      <c r="H687" s="189" t="str">
        <f t="shared" si="15"/>
        <v>No Aplica</v>
      </c>
      <c r="I687" s="189" t="str">
        <f t="shared" si="15"/>
        <v>No Aplica</v>
      </c>
      <c r="J687" s="189" t="str">
        <f t="shared" si="15"/>
        <v>No Aplica</v>
      </c>
      <c r="K687" s="189" t="str">
        <f t="shared" si="15"/>
        <v>No Aplica</v>
      </c>
      <c r="L687" s="189" t="str">
        <f t="shared" si="15"/>
        <v>No Aplica</v>
      </c>
      <c r="M687" s="189" t="str">
        <f t="shared" si="15"/>
        <v>No Aplica</v>
      </c>
      <c r="N687" s="222" t="str">
        <f t="shared" si="15"/>
        <v>No Aplica</v>
      </c>
      <c r="T687" s="178"/>
      <c r="W687" s="179"/>
      <c r="X687" s="179"/>
      <c r="Y687" s="179"/>
      <c r="Z687" s="179"/>
      <c r="AA687" s="179"/>
      <c r="AB687" s="179"/>
      <c r="AC687" s="179"/>
      <c r="AD687" s="179"/>
      <c r="AE687" s="179"/>
      <c r="AF687" s="179"/>
      <c r="AG687" s="179"/>
      <c r="AH687" s="179"/>
      <c r="AI687" s="179"/>
      <c r="AJ687" s="179"/>
      <c r="AK687" s="179"/>
      <c r="AL687" s="179"/>
      <c r="AM687" s="179"/>
      <c r="AN687" s="179"/>
      <c r="AO687" s="179"/>
      <c r="AP687" s="179"/>
      <c r="AQ687" s="178"/>
      <c r="AR687" s="178"/>
      <c r="AS687" s="178"/>
      <c r="AT687" s="178"/>
      <c r="AU687" s="178"/>
      <c r="AV687" s="178"/>
      <c r="AW687" s="178"/>
      <c r="AX687" s="178"/>
      <c r="AY687" s="178"/>
      <c r="AZ687" s="178"/>
      <c r="BA687" s="178"/>
      <c r="BB687" s="178"/>
    </row>
    <row r="688" spans="1:54" s="176" customFormat="1" x14ac:dyDescent="0.25">
      <c r="A688" s="198"/>
      <c r="B688" s="189" t="s">
        <v>347</v>
      </c>
      <c r="C688" s="223">
        <v>26</v>
      </c>
      <c r="E688" s="221">
        <f t="shared" ref="E688:N688" si="16">+MAX(E757:E781)</f>
        <v>0</v>
      </c>
      <c r="F688" s="189">
        <f t="shared" si="16"/>
        <v>0</v>
      </c>
      <c r="G688" s="189">
        <f t="shared" si="16"/>
        <v>0</v>
      </c>
      <c r="H688" s="189">
        <f t="shared" si="16"/>
        <v>0</v>
      </c>
      <c r="I688" s="189">
        <f t="shared" si="16"/>
        <v>0</v>
      </c>
      <c r="J688" s="189">
        <f t="shared" si="16"/>
        <v>0</v>
      </c>
      <c r="K688" s="189">
        <f t="shared" si="16"/>
        <v>0</v>
      </c>
      <c r="L688" s="189">
        <f t="shared" si="16"/>
        <v>0</v>
      </c>
      <c r="M688" s="189">
        <f t="shared" si="16"/>
        <v>0</v>
      </c>
      <c r="N688" s="222">
        <f t="shared" si="16"/>
        <v>0</v>
      </c>
      <c r="T688" s="178"/>
      <c r="W688" s="179"/>
      <c r="X688" s="179"/>
      <c r="Y688" s="179"/>
      <c r="Z688" s="179"/>
      <c r="AA688" s="179"/>
      <c r="AB688" s="179"/>
      <c r="AC688" s="179"/>
      <c r="AD688" s="179"/>
      <c r="AE688" s="179"/>
      <c r="AF688" s="179"/>
      <c r="AG688" s="179"/>
      <c r="AH688" s="179"/>
      <c r="AI688" s="179"/>
      <c r="AJ688" s="179"/>
      <c r="AK688" s="179"/>
      <c r="AL688" s="179"/>
      <c r="AM688" s="179"/>
      <c r="AN688" s="179"/>
      <c r="AO688" s="179"/>
      <c r="AP688" s="179"/>
      <c r="AQ688" s="178"/>
      <c r="AR688" s="178"/>
      <c r="AS688" s="178"/>
      <c r="AT688" s="178"/>
      <c r="AU688" s="178"/>
      <c r="AV688" s="178"/>
      <c r="AW688" s="178"/>
      <c r="AX688" s="178"/>
      <c r="AY688" s="178"/>
      <c r="AZ688" s="178"/>
      <c r="BA688" s="178"/>
      <c r="BB688" s="178"/>
    </row>
    <row r="689" spans="1:54" s="176" customFormat="1" x14ac:dyDescent="0.25">
      <c r="A689" s="198"/>
      <c r="B689" s="189" t="s">
        <v>346</v>
      </c>
      <c r="C689" s="223">
        <v>51</v>
      </c>
      <c r="E689" s="221" t="str">
        <f>IF(E688=4,$B$689,IF(E688=3,$B$688,IF(E688=2,$B$687,IF(E688=1,$B$686,"No Aplica"))))</f>
        <v>No Aplica</v>
      </c>
      <c r="F689" s="189" t="str">
        <f t="shared" ref="F689:N689" si="17">IF(F688=4,$B$689,IF(F688=3,$B$688,IF(F688=2,$B$687,IF(F688=1,$B$686,"No Aplica"))))</f>
        <v>No Aplica</v>
      </c>
      <c r="G689" s="189" t="str">
        <f t="shared" si="17"/>
        <v>No Aplica</v>
      </c>
      <c r="H689" s="189" t="str">
        <f t="shared" si="17"/>
        <v>No Aplica</v>
      </c>
      <c r="I689" s="189" t="str">
        <f t="shared" si="17"/>
        <v>No Aplica</v>
      </c>
      <c r="J689" s="189" t="str">
        <f t="shared" si="17"/>
        <v>No Aplica</v>
      </c>
      <c r="K689" s="189" t="str">
        <f t="shared" si="17"/>
        <v>No Aplica</v>
      </c>
      <c r="L689" s="189" t="str">
        <f t="shared" si="17"/>
        <v>No Aplica</v>
      </c>
      <c r="M689" s="189" t="str">
        <f t="shared" si="17"/>
        <v>No Aplica</v>
      </c>
      <c r="N689" s="222" t="str">
        <f t="shared" si="17"/>
        <v>No Aplica</v>
      </c>
      <c r="T689" s="178"/>
      <c r="W689" s="179"/>
      <c r="X689" s="179"/>
      <c r="Y689" s="179"/>
      <c r="Z689" s="179"/>
      <c r="AA689" s="179"/>
      <c r="AB689" s="179"/>
      <c r="AC689" s="179"/>
      <c r="AD689" s="179"/>
      <c r="AE689" s="179"/>
      <c r="AF689" s="179"/>
      <c r="AG689" s="179"/>
      <c r="AH689" s="179"/>
      <c r="AI689" s="179"/>
      <c r="AJ689" s="179"/>
      <c r="AK689" s="179"/>
      <c r="AL689" s="179"/>
      <c r="AM689" s="179"/>
      <c r="AN689" s="179"/>
      <c r="AO689" s="179"/>
      <c r="AP689" s="179"/>
      <c r="AQ689" s="178"/>
      <c r="AR689" s="178"/>
      <c r="AS689" s="178"/>
      <c r="AT689" s="178"/>
      <c r="AU689" s="178"/>
      <c r="AV689" s="178"/>
      <c r="AW689" s="178"/>
      <c r="AX689" s="178"/>
      <c r="AY689" s="178"/>
      <c r="AZ689" s="178"/>
      <c r="BA689" s="178"/>
      <c r="BB689" s="178"/>
    </row>
    <row r="690" spans="1:54" s="176" customFormat="1" ht="15.75" thickBot="1" x14ac:dyDescent="0.3">
      <c r="D690" s="176" t="s">
        <v>352</v>
      </c>
      <c r="E690" s="224" t="str">
        <f t="shared" ref="E690:N690" si="18">IF(E658="Gestión",E689,"No Aplica")</f>
        <v>No Aplica</v>
      </c>
      <c r="F690" s="225" t="str">
        <f t="shared" si="18"/>
        <v>No Aplica</v>
      </c>
      <c r="G690" s="225" t="str">
        <f t="shared" si="18"/>
        <v>No Aplica</v>
      </c>
      <c r="H690" s="225" t="str">
        <f t="shared" si="18"/>
        <v>No Aplica</v>
      </c>
      <c r="I690" s="225" t="str">
        <f t="shared" si="18"/>
        <v>No Aplica</v>
      </c>
      <c r="J690" s="225" t="str">
        <f t="shared" si="18"/>
        <v>No Aplica</v>
      </c>
      <c r="K690" s="225" t="str">
        <f t="shared" si="18"/>
        <v>No Aplica</v>
      </c>
      <c r="L690" s="225" t="str">
        <f t="shared" si="18"/>
        <v>No Aplica</v>
      </c>
      <c r="M690" s="225" t="str">
        <f t="shared" si="18"/>
        <v>No Aplica</v>
      </c>
      <c r="N690" s="226" t="str">
        <f t="shared" si="18"/>
        <v>No Aplica</v>
      </c>
      <c r="T690" s="178"/>
      <c r="W690" s="179"/>
      <c r="X690" s="179"/>
      <c r="Y690" s="179"/>
      <c r="Z690" s="179"/>
      <c r="AA690" s="179"/>
      <c r="AB690" s="179"/>
      <c r="AC690" s="179"/>
      <c r="AD690" s="179"/>
      <c r="AE690" s="179"/>
      <c r="AF690" s="179"/>
      <c r="AG690" s="179"/>
      <c r="AH690" s="179"/>
      <c r="AI690" s="179"/>
      <c r="AJ690" s="179"/>
      <c r="AK690" s="179"/>
      <c r="AL690" s="179"/>
      <c r="AM690" s="179"/>
      <c r="AN690" s="179"/>
      <c r="AO690" s="179"/>
      <c r="AP690" s="179"/>
      <c r="AQ690" s="178"/>
      <c r="AR690" s="178"/>
      <c r="AS690" s="178"/>
      <c r="AT690" s="178"/>
      <c r="AU690" s="178"/>
      <c r="AV690" s="178"/>
      <c r="AW690" s="178"/>
      <c r="AX690" s="178"/>
      <c r="AY690" s="178"/>
      <c r="AZ690" s="178"/>
      <c r="BA690" s="178"/>
      <c r="BB690" s="178"/>
    </row>
    <row r="691" spans="1:54" s="176" customFormat="1" x14ac:dyDescent="0.25">
      <c r="D691" s="176" t="s">
        <v>390</v>
      </c>
      <c r="E691" s="227" t="str">
        <f>$K$806</f>
        <v>Insignificante</v>
      </c>
      <c r="F691" s="191" t="str">
        <f>$K$817</f>
        <v>Insignificante</v>
      </c>
      <c r="G691" s="191" t="str">
        <f>$K$828</f>
        <v>Insignificante</v>
      </c>
      <c r="H691" s="191" t="str">
        <f>$K$839</f>
        <v>Insignificante</v>
      </c>
      <c r="I691" s="191" t="str">
        <f>$K$850</f>
        <v>Insignificante</v>
      </c>
      <c r="J691" s="191" t="str">
        <f>$K$861</f>
        <v>Insignificante</v>
      </c>
      <c r="K691" s="191" t="str">
        <f>$K$872</f>
        <v>Insignificante</v>
      </c>
      <c r="L691" s="191" t="str">
        <f>$K$883</f>
        <v>Insignificante</v>
      </c>
      <c r="M691" s="191" t="str">
        <f>$K$894</f>
        <v>Insignificante</v>
      </c>
      <c r="N691" s="228" t="str">
        <f>$K$905</f>
        <v>Insignificante</v>
      </c>
      <c r="T691" s="178"/>
      <c r="W691" s="179"/>
      <c r="X691" s="179"/>
      <c r="Y691" s="179"/>
      <c r="Z691" s="179"/>
      <c r="AA691" s="179"/>
      <c r="AB691" s="179"/>
      <c r="AC691" s="179"/>
      <c r="AD691" s="179"/>
      <c r="AE691" s="179"/>
      <c r="AF691" s="179"/>
      <c r="AG691" s="179"/>
      <c r="AH691" s="179"/>
      <c r="AI691" s="179"/>
      <c r="AJ691" s="179"/>
      <c r="AK691" s="179"/>
      <c r="AL691" s="179"/>
      <c r="AM691" s="179"/>
      <c r="AN691" s="179"/>
      <c r="AO691" s="179"/>
      <c r="AP691" s="179"/>
      <c r="AQ691" s="178"/>
      <c r="AR691" s="178"/>
      <c r="AS691" s="178"/>
      <c r="AT691" s="178"/>
      <c r="AU691" s="178"/>
      <c r="AV691" s="178"/>
      <c r="AW691" s="178"/>
      <c r="AX691" s="178"/>
      <c r="AY691" s="178"/>
      <c r="AZ691" s="178"/>
      <c r="BA691" s="178"/>
      <c r="BB691" s="178"/>
    </row>
    <row r="692" spans="1:54" s="176" customFormat="1" x14ac:dyDescent="0.25">
      <c r="E692" s="221" t="str">
        <f>IF(E658="Gestión",E691,"No Aplica")</f>
        <v>No Aplica</v>
      </c>
      <c r="F692" s="189" t="str">
        <f t="shared" ref="F692:N692" si="19">IF(F658="Gestión",F691,"No Aplica")</f>
        <v>No Aplica</v>
      </c>
      <c r="G692" s="189" t="str">
        <f t="shared" si="19"/>
        <v>No Aplica</v>
      </c>
      <c r="H692" s="189" t="str">
        <f t="shared" si="19"/>
        <v>No Aplica</v>
      </c>
      <c r="I692" s="189" t="str">
        <f t="shared" si="19"/>
        <v>No Aplica</v>
      </c>
      <c r="J692" s="189" t="str">
        <f t="shared" si="19"/>
        <v>No Aplica</v>
      </c>
      <c r="K692" s="189" t="str">
        <f t="shared" si="19"/>
        <v>No Aplica</v>
      </c>
      <c r="L692" s="189" t="str">
        <f t="shared" si="19"/>
        <v>No Aplica</v>
      </c>
      <c r="M692" s="189" t="str">
        <f t="shared" si="19"/>
        <v>No Aplica</v>
      </c>
      <c r="N692" s="222" t="str">
        <f t="shared" si="19"/>
        <v>No Aplica</v>
      </c>
      <c r="T692" s="178"/>
      <c r="W692" s="179"/>
      <c r="X692" s="179"/>
      <c r="Y692" s="179"/>
      <c r="Z692" s="179"/>
      <c r="AA692" s="179"/>
      <c r="AB692" s="179"/>
      <c r="AC692" s="179"/>
      <c r="AD692" s="179"/>
      <c r="AE692" s="179"/>
      <c r="AF692" s="179"/>
      <c r="AG692" s="179"/>
      <c r="AH692" s="179"/>
      <c r="AI692" s="179"/>
      <c r="AJ692" s="179"/>
      <c r="AK692" s="179"/>
      <c r="AL692" s="179"/>
      <c r="AM692" s="179"/>
      <c r="AN692" s="179"/>
      <c r="AO692" s="179"/>
      <c r="AP692" s="179"/>
      <c r="AQ692" s="178"/>
      <c r="AR692" s="178"/>
      <c r="AS692" s="178"/>
      <c r="AT692" s="178"/>
      <c r="AU692" s="178"/>
      <c r="AV692" s="178"/>
      <c r="AW692" s="178"/>
      <c r="AX692" s="178"/>
      <c r="AY692" s="178"/>
      <c r="AZ692" s="178"/>
      <c r="BA692" s="178"/>
      <c r="BB692" s="178"/>
    </row>
    <row r="693" spans="1:54" s="176" customFormat="1" x14ac:dyDescent="0.25">
      <c r="C693" s="223"/>
      <c r="E693" s="221">
        <f t="shared" ref="E693:N693" si="20">+MAX(E913:E937)</f>
        <v>1</v>
      </c>
      <c r="F693" s="189">
        <f t="shared" si="20"/>
        <v>1</v>
      </c>
      <c r="G693" s="189">
        <f t="shared" si="20"/>
        <v>1</v>
      </c>
      <c r="H693" s="189">
        <f t="shared" si="20"/>
        <v>1</v>
      </c>
      <c r="I693" s="189">
        <f t="shared" si="20"/>
        <v>1</v>
      </c>
      <c r="J693" s="189">
        <f t="shared" si="20"/>
        <v>1</v>
      </c>
      <c r="K693" s="189">
        <f t="shared" si="20"/>
        <v>1</v>
      </c>
      <c r="L693" s="189">
        <f t="shared" si="20"/>
        <v>1</v>
      </c>
      <c r="M693" s="189">
        <f t="shared" si="20"/>
        <v>1</v>
      </c>
      <c r="N693" s="222">
        <f t="shared" si="20"/>
        <v>1</v>
      </c>
      <c r="T693" s="178"/>
      <c r="W693" s="179"/>
      <c r="X693" s="179"/>
      <c r="Y693" s="179"/>
      <c r="Z693" s="179"/>
      <c r="AA693" s="179"/>
      <c r="AB693" s="179"/>
      <c r="AC693" s="179"/>
      <c r="AD693" s="179"/>
      <c r="AE693" s="179"/>
      <c r="AF693" s="179"/>
      <c r="AG693" s="179"/>
      <c r="AH693" s="179"/>
      <c r="AI693" s="179"/>
      <c r="AJ693" s="179"/>
      <c r="AK693" s="179"/>
      <c r="AL693" s="179"/>
      <c r="AM693" s="179"/>
      <c r="AN693" s="179"/>
      <c r="AO693" s="179"/>
      <c r="AP693" s="179"/>
      <c r="AQ693" s="178"/>
      <c r="AR693" s="178"/>
      <c r="AS693" s="178"/>
      <c r="AT693" s="178"/>
      <c r="AU693" s="178"/>
      <c r="AV693" s="178"/>
      <c r="AW693" s="178"/>
      <c r="AX693" s="178"/>
      <c r="AY693" s="178"/>
      <c r="AZ693" s="178"/>
      <c r="BA693" s="178"/>
      <c r="BB693" s="178"/>
    </row>
    <row r="694" spans="1:54" s="176" customFormat="1" x14ac:dyDescent="0.25">
      <c r="C694" s="223"/>
      <c r="E694" s="221" t="str">
        <f>IF(E693=4,$B$689,IF(E693=3,$B$688,IF(E693=2,$B$687,IF(E693=1,$B$686,"No Aplica"))))</f>
        <v>Baja</v>
      </c>
      <c r="F694" s="189" t="str">
        <f t="shared" ref="F694:N694" si="21">IF(F693=4,$B$689,IF(F693=3,$B$688,IF(F693=2,$B$687,IF(F693=1,$B$686,"No Aplica"))))</f>
        <v>Baja</v>
      </c>
      <c r="G694" s="189" t="str">
        <f t="shared" si="21"/>
        <v>Baja</v>
      </c>
      <c r="H694" s="189" t="str">
        <f t="shared" si="21"/>
        <v>Baja</v>
      </c>
      <c r="I694" s="189" t="str">
        <f t="shared" si="21"/>
        <v>Baja</v>
      </c>
      <c r="J694" s="189" t="str">
        <f t="shared" si="21"/>
        <v>Baja</v>
      </c>
      <c r="K694" s="189" t="str">
        <f t="shared" si="21"/>
        <v>Baja</v>
      </c>
      <c r="L694" s="189" t="str">
        <f t="shared" si="21"/>
        <v>Baja</v>
      </c>
      <c r="M694" s="189" t="str">
        <f t="shared" si="21"/>
        <v>Baja</v>
      </c>
      <c r="N694" s="222" t="str">
        <f t="shared" si="21"/>
        <v>Baja</v>
      </c>
      <c r="T694" s="178"/>
      <c r="W694" s="179"/>
      <c r="X694" s="179"/>
      <c r="Y694" s="179"/>
      <c r="Z694" s="179"/>
      <c r="AA694" s="179"/>
      <c r="AB694" s="179"/>
      <c r="AC694" s="179"/>
      <c r="AD694" s="179"/>
      <c r="AE694" s="179"/>
      <c r="AF694" s="179"/>
      <c r="AG694" s="179"/>
      <c r="AH694" s="179"/>
      <c r="AI694" s="179"/>
      <c r="AJ694" s="179"/>
      <c r="AK694" s="179"/>
      <c r="AL694" s="179"/>
      <c r="AM694" s="179"/>
      <c r="AN694" s="179"/>
      <c r="AO694" s="179"/>
      <c r="AP694" s="179"/>
      <c r="AQ694" s="178"/>
      <c r="AR694" s="178"/>
      <c r="AS694" s="178"/>
      <c r="AT694" s="178"/>
      <c r="AU694" s="178"/>
      <c r="AV694" s="178"/>
      <c r="AW694" s="178"/>
      <c r="AX694" s="178"/>
      <c r="AY694" s="178"/>
      <c r="AZ694" s="178"/>
      <c r="BA694" s="178"/>
      <c r="BB694" s="178"/>
    </row>
    <row r="695" spans="1:54" s="176" customFormat="1" ht="15.75" thickBot="1" x14ac:dyDescent="0.3">
      <c r="C695" s="223"/>
      <c r="D695" s="176" t="s">
        <v>353</v>
      </c>
      <c r="E695" s="224" t="str">
        <f>IF(E658="Gestión",E694,"No Aplica")</f>
        <v>No Aplica</v>
      </c>
      <c r="F695" s="225" t="str">
        <f t="shared" ref="F695:N695" si="22">IF(F658="Gestión",F694,"No Aplica")</f>
        <v>No Aplica</v>
      </c>
      <c r="G695" s="225" t="str">
        <f t="shared" si="22"/>
        <v>No Aplica</v>
      </c>
      <c r="H695" s="225" t="str">
        <f t="shared" si="22"/>
        <v>No Aplica</v>
      </c>
      <c r="I695" s="225" t="str">
        <f t="shared" si="22"/>
        <v>No Aplica</v>
      </c>
      <c r="J695" s="225" t="str">
        <f t="shared" si="22"/>
        <v>No Aplica</v>
      </c>
      <c r="K695" s="225" t="str">
        <f t="shared" si="22"/>
        <v>No Aplica</v>
      </c>
      <c r="L695" s="225" t="str">
        <f t="shared" si="22"/>
        <v>No Aplica</v>
      </c>
      <c r="M695" s="225" t="str">
        <f t="shared" si="22"/>
        <v>No Aplica</v>
      </c>
      <c r="N695" s="226" t="str">
        <f t="shared" si="22"/>
        <v>No Aplica</v>
      </c>
      <c r="T695" s="178"/>
      <c r="W695" s="179"/>
      <c r="X695" s="179"/>
      <c r="Y695" s="179"/>
      <c r="Z695" s="179"/>
      <c r="AA695" s="179"/>
      <c r="AB695" s="179"/>
      <c r="AC695" s="179"/>
      <c r="AD695" s="179"/>
      <c r="AE695" s="179"/>
      <c r="AF695" s="179"/>
      <c r="AG695" s="179"/>
      <c r="AH695" s="179"/>
      <c r="AI695" s="179"/>
      <c r="AJ695" s="179"/>
      <c r="AK695" s="179"/>
      <c r="AL695" s="179"/>
      <c r="AM695" s="179"/>
      <c r="AN695" s="179"/>
      <c r="AO695" s="179"/>
      <c r="AP695" s="179"/>
      <c r="AQ695" s="178"/>
      <c r="AR695" s="178"/>
      <c r="AS695" s="178"/>
      <c r="AT695" s="178"/>
      <c r="AU695" s="178"/>
      <c r="AV695" s="178"/>
      <c r="AW695" s="178"/>
      <c r="AX695" s="178"/>
      <c r="AY695" s="178"/>
      <c r="AZ695" s="178"/>
      <c r="BA695" s="178"/>
      <c r="BB695" s="178"/>
    </row>
    <row r="696" spans="1:54" s="176" customFormat="1" x14ac:dyDescent="0.25">
      <c r="C696" s="223"/>
      <c r="T696" s="178"/>
      <c r="W696" s="179"/>
      <c r="X696" s="179"/>
      <c r="Y696" s="179"/>
      <c r="Z696" s="179"/>
      <c r="AA696" s="179"/>
      <c r="AB696" s="179"/>
      <c r="AC696" s="179"/>
      <c r="AD696" s="179"/>
      <c r="AE696" s="179"/>
      <c r="AF696" s="179"/>
      <c r="AG696" s="179"/>
      <c r="AH696" s="179"/>
      <c r="AI696" s="179"/>
      <c r="AJ696" s="179"/>
      <c r="AK696" s="179"/>
      <c r="AL696" s="179"/>
      <c r="AM696" s="179"/>
      <c r="AN696" s="179"/>
      <c r="AO696" s="179"/>
      <c r="AP696" s="179"/>
      <c r="AQ696" s="178"/>
      <c r="AR696" s="178"/>
      <c r="AS696" s="178"/>
      <c r="AT696" s="178"/>
      <c r="AU696" s="178"/>
      <c r="AV696" s="178"/>
      <c r="AW696" s="178"/>
      <c r="AX696" s="178"/>
      <c r="AY696" s="178"/>
      <c r="AZ696" s="178"/>
      <c r="BA696" s="178"/>
      <c r="BB696" s="178"/>
    </row>
    <row r="697" spans="1:54" s="176" customFormat="1" ht="15.75" thickBot="1" x14ac:dyDescent="0.3">
      <c r="E697" s="189" t="s">
        <v>283</v>
      </c>
      <c r="F697" s="189" t="s">
        <v>284</v>
      </c>
      <c r="G697" s="189" t="s">
        <v>285</v>
      </c>
      <c r="H697" s="189" t="s">
        <v>286</v>
      </c>
      <c r="I697" s="189" t="s">
        <v>289</v>
      </c>
      <c r="J697" s="189" t="s">
        <v>290</v>
      </c>
      <c r="K697" s="189" t="s">
        <v>291</v>
      </c>
      <c r="L697" s="189" t="s">
        <v>292</v>
      </c>
      <c r="M697" s="189" t="s">
        <v>293</v>
      </c>
      <c r="N697" s="189" t="s">
        <v>294</v>
      </c>
      <c r="T697" s="178"/>
      <c r="W697" s="179"/>
      <c r="X697" s="179"/>
      <c r="Y697" s="179"/>
      <c r="Z697" s="179"/>
      <c r="AA697" s="179"/>
      <c r="AB697" s="179"/>
      <c r="AC697" s="179"/>
      <c r="AD697" s="179"/>
      <c r="AE697" s="179"/>
      <c r="AF697" s="179"/>
      <c r="AG697" s="179"/>
      <c r="AH697" s="179"/>
      <c r="AI697" s="179"/>
      <c r="AJ697" s="179"/>
      <c r="AK697" s="179"/>
      <c r="AL697" s="179"/>
      <c r="AM697" s="179"/>
      <c r="AN697" s="179"/>
      <c r="AO697" s="179"/>
      <c r="AP697" s="179"/>
      <c r="AQ697" s="178"/>
      <c r="AR697" s="178"/>
      <c r="AS697" s="178"/>
      <c r="AT697" s="178"/>
      <c r="AU697" s="178"/>
      <c r="AV697" s="178"/>
      <c r="AW697" s="178"/>
      <c r="AX697" s="178"/>
      <c r="AY697" s="178"/>
      <c r="AZ697" s="178"/>
      <c r="BA697" s="178"/>
      <c r="BB697" s="178"/>
    </row>
    <row r="698" spans="1:54" s="176" customFormat="1" ht="15.75" thickBot="1" x14ac:dyDescent="0.3">
      <c r="D698" s="176" t="s">
        <v>395</v>
      </c>
      <c r="E698" s="195" t="str">
        <f t="shared" ref="E698:N698" si="23">IF(E658="Corrupción",E677,E690)</f>
        <v>Moderada</v>
      </c>
      <c r="F698" s="195" t="str">
        <f t="shared" si="23"/>
        <v>Moderada</v>
      </c>
      <c r="G698" s="195" t="str">
        <f t="shared" si="23"/>
        <v>No Aplica</v>
      </c>
      <c r="H698" s="195" t="str">
        <f t="shared" si="23"/>
        <v>No Aplica</v>
      </c>
      <c r="I698" s="195" t="str">
        <f t="shared" si="23"/>
        <v>No Aplica</v>
      </c>
      <c r="J698" s="195" t="str">
        <f t="shared" si="23"/>
        <v>No Aplica</v>
      </c>
      <c r="K698" s="195" t="str">
        <f t="shared" si="23"/>
        <v>No Aplica</v>
      </c>
      <c r="L698" s="195" t="str">
        <f t="shared" si="23"/>
        <v>No Aplica</v>
      </c>
      <c r="M698" s="195" t="str">
        <f t="shared" si="23"/>
        <v>No Aplica</v>
      </c>
      <c r="N698" s="195" t="str">
        <f t="shared" si="23"/>
        <v>No Aplica</v>
      </c>
      <c r="T698" s="178"/>
      <c r="W698" s="179"/>
      <c r="X698" s="179"/>
      <c r="Y698" s="179"/>
      <c r="Z698" s="179"/>
      <c r="AA698" s="179"/>
      <c r="AB698" s="179"/>
      <c r="AC698" s="179"/>
      <c r="AD698" s="179"/>
      <c r="AE698" s="179"/>
      <c r="AF698" s="179"/>
      <c r="AG698" s="179"/>
      <c r="AH698" s="179"/>
      <c r="AI698" s="179"/>
      <c r="AJ698" s="179"/>
      <c r="AK698" s="179"/>
      <c r="AL698" s="179"/>
      <c r="AM698" s="179"/>
      <c r="AN698" s="179"/>
      <c r="AO698" s="179"/>
      <c r="AP698" s="179"/>
      <c r="AQ698" s="178"/>
      <c r="AR698" s="178"/>
      <c r="AS698" s="178"/>
      <c r="AT698" s="178"/>
      <c r="AU698" s="178"/>
      <c r="AV698" s="178"/>
      <c r="AW698" s="178"/>
      <c r="AX698" s="178"/>
      <c r="AY698" s="178"/>
      <c r="AZ698" s="178"/>
      <c r="BA698" s="178"/>
      <c r="BB698" s="178"/>
    </row>
    <row r="699" spans="1:54" s="176" customFormat="1" ht="15.75" thickBot="1" x14ac:dyDescent="0.3">
      <c r="D699" s="176" t="s">
        <v>389</v>
      </c>
      <c r="E699" s="195" t="str">
        <f>E664</f>
        <v>Rara vez</v>
      </c>
      <c r="F699" s="195" t="str">
        <f t="shared" ref="F699:N699" si="24">F664</f>
        <v>Rara vez</v>
      </c>
      <c r="G699" s="195" t="str">
        <f t="shared" si="24"/>
        <v>Rara vez</v>
      </c>
      <c r="H699" s="195" t="str">
        <f t="shared" si="24"/>
        <v>Rara vez</v>
      </c>
      <c r="I699" s="195" t="str">
        <f t="shared" si="24"/>
        <v>Rara vez</v>
      </c>
      <c r="J699" s="195" t="str">
        <f t="shared" si="24"/>
        <v>Rara vez</v>
      </c>
      <c r="K699" s="195" t="str">
        <f t="shared" si="24"/>
        <v>Rara vez</v>
      </c>
      <c r="L699" s="195" t="str">
        <f t="shared" si="24"/>
        <v>Rara vez</v>
      </c>
      <c r="M699" s="195" t="str">
        <f t="shared" si="24"/>
        <v>Rara vez</v>
      </c>
      <c r="N699" s="195" t="str">
        <f t="shared" si="24"/>
        <v>Rara vez</v>
      </c>
      <c r="T699" s="178"/>
      <c r="W699" s="179"/>
      <c r="X699" s="179"/>
      <c r="Y699" s="179"/>
      <c r="Z699" s="179"/>
      <c r="AA699" s="179"/>
      <c r="AB699" s="179"/>
      <c r="AC699" s="179"/>
      <c r="AD699" s="179"/>
      <c r="AE699" s="179"/>
      <c r="AF699" s="179"/>
      <c r="AG699" s="179"/>
      <c r="AH699" s="179"/>
      <c r="AI699" s="179"/>
      <c r="AJ699" s="179"/>
      <c r="AK699" s="179"/>
      <c r="AL699" s="179"/>
      <c r="AM699" s="179"/>
      <c r="AN699" s="179"/>
      <c r="AO699" s="179"/>
      <c r="AP699" s="179"/>
      <c r="AQ699" s="178"/>
      <c r="AR699" s="178"/>
      <c r="AS699" s="178"/>
      <c r="AT699" s="178"/>
      <c r="AU699" s="178"/>
      <c r="AV699" s="178"/>
      <c r="AW699" s="178"/>
      <c r="AX699" s="178"/>
      <c r="AY699" s="178"/>
      <c r="AZ699" s="178"/>
      <c r="BA699" s="178"/>
      <c r="BB699" s="178"/>
    </row>
    <row r="700" spans="1:54" s="176" customFormat="1" ht="15.75" thickBot="1" x14ac:dyDescent="0.3">
      <c r="D700" s="176" t="s">
        <v>393</v>
      </c>
      <c r="E700" s="195" t="str">
        <f>IF(E658="Corrupción",E679,E692)</f>
        <v>Moderado</v>
      </c>
      <c r="F700" s="195" t="str">
        <f t="shared" ref="F700:N700" si="25">IF(F658="Corrupción",F679,F692)</f>
        <v>Moderado</v>
      </c>
      <c r="G700" s="195" t="str">
        <f t="shared" si="25"/>
        <v>No Aplica</v>
      </c>
      <c r="H700" s="195" t="str">
        <f t="shared" si="25"/>
        <v>No Aplica</v>
      </c>
      <c r="I700" s="195" t="str">
        <f t="shared" si="25"/>
        <v>No Aplica</v>
      </c>
      <c r="J700" s="195" t="str">
        <f t="shared" si="25"/>
        <v>No Aplica</v>
      </c>
      <c r="K700" s="195" t="str">
        <f t="shared" si="25"/>
        <v>No Aplica</v>
      </c>
      <c r="L700" s="195" t="str">
        <f t="shared" si="25"/>
        <v>No Aplica</v>
      </c>
      <c r="M700" s="195" t="str">
        <f t="shared" si="25"/>
        <v>No Aplica</v>
      </c>
      <c r="N700" s="195" t="str">
        <f t="shared" si="25"/>
        <v>No Aplica</v>
      </c>
      <c r="T700" s="178"/>
      <c r="W700" s="179"/>
      <c r="X700" s="179"/>
      <c r="Y700" s="179"/>
      <c r="Z700" s="179"/>
      <c r="AA700" s="179"/>
      <c r="AB700" s="179"/>
      <c r="AC700" s="179"/>
      <c r="AD700" s="179"/>
      <c r="AE700" s="179"/>
      <c r="AF700" s="179"/>
      <c r="AG700" s="179"/>
      <c r="AH700" s="179"/>
      <c r="AI700" s="179"/>
      <c r="AJ700" s="179"/>
      <c r="AK700" s="179"/>
      <c r="AL700" s="179"/>
      <c r="AM700" s="179"/>
      <c r="AN700" s="179"/>
      <c r="AO700" s="179"/>
      <c r="AP700" s="179"/>
      <c r="AQ700" s="178"/>
      <c r="AR700" s="178"/>
      <c r="AS700" s="178"/>
      <c r="AT700" s="178"/>
      <c r="AU700" s="178"/>
      <c r="AV700" s="178"/>
      <c r="AW700" s="178"/>
      <c r="AX700" s="178"/>
      <c r="AY700" s="178"/>
      <c r="AZ700" s="178"/>
      <c r="BA700" s="178"/>
      <c r="BB700" s="178"/>
    </row>
    <row r="701" spans="1:54" s="176" customFormat="1" x14ac:dyDescent="0.25">
      <c r="D701" s="176" t="s">
        <v>394</v>
      </c>
      <c r="E701" s="213" t="str">
        <f>IF(E658="Corrupción",E683,E695)</f>
        <v>Baja</v>
      </c>
      <c r="F701" s="213" t="str">
        <f t="shared" ref="F701:N701" si="26">IF(F658="Corrupción",F683,F695)</f>
        <v>Baja</v>
      </c>
      <c r="G701" s="213" t="str">
        <f t="shared" si="26"/>
        <v>No Aplica</v>
      </c>
      <c r="H701" s="213" t="str">
        <f t="shared" si="26"/>
        <v>No Aplica</v>
      </c>
      <c r="I701" s="213" t="str">
        <f t="shared" si="26"/>
        <v>No Aplica</v>
      </c>
      <c r="J701" s="213" t="str">
        <f t="shared" si="26"/>
        <v>No Aplica</v>
      </c>
      <c r="K701" s="213" t="str">
        <f t="shared" si="26"/>
        <v>No Aplica</v>
      </c>
      <c r="L701" s="213" t="str">
        <f t="shared" si="26"/>
        <v>No Aplica</v>
      </c>
      <c r="M701" s="213" t="str">
        <f t="shared" si="26"/>
        <v>No Aplica</v>
      </c>
      <c r="N701" s="213" t="str">
        <f t="shared" si="26"/>
        <v>No Aplica</v>
      </c>
      <c r="T701" s="178"/>
      <c r="W701" s="179"/>
      <c r="X701" s="179"/>
      <c r="Y701" s="179"/>
      <c r="Z701" s="179"/>
      <c r="AA701" s="179"/>
      <c r="AB701" s="179"/>
      <c r="AC701" s="179"/>
      <c r="AD701" s="179"/>
      <c r="AE701" s="179"/>
      <c r="AF701" s="179"/>
      <c r="AG701" s="179"/>
      <c r="AH701" s="179"/>
      <c r="AI701" s="179"/>
      <c r="AJ701" s="179"/>
      <c r="AK701" s="179"/>
      <c r="AL701" s="179"/>
      <c r="AM701" s="179"/>
      <c r="AN701" s="179"/>
      <c r="AO701" s="179"/>
      <c r="AP701" s="179"/>
      <c r="AQ701" s="178"/>
      <c r="AR701" s="178"/>
      <c r="AS701" s="178"/>
      <c r="AT701" s="178"/>
      <c r="AU701" s="178"/>
      <c r="AV701" s="178"/>
      <c r="AW701" s="178"/>
      <c r="AX701" s="178"/>
      <c r="AY701" s="178"/>
      <c r="AZ701" s="178"/>
      <c r="BA701" s="178"/>
      <c r="BB701" s="178"/>
    </row>
    <row r="702" spans="1:54" s="176" customFormat="1" x14ac:dyDescent="0.25">
      <c r="D702" s="176" t="s">
        <v>392</v>
      </c>
      <c r="E702" s="229" t="str">
        <f>IF(E658="Corrupción", "Evitar / Transferir",IF(E701="Extrema","Evitar / Transferir",IF(E701="Alta","Reducir / Transferir",IF(E701="Moderada","Reducir / Transferir",IF(E701="Baja","Asumir",IF(E701="No Aplica","No Aplica",0))))))</f>
        <v>Evitar / Transferir</v>
      </c>
      <c r="F702" s="229" t="str">
        <f t="shared" ref="F702:N702" si="27">IF(F658="Corrupción", "Evitar / Transferir",IF(F701="Extrema","Evitar / Transferir",IF(F701="Alta","Reducir / Transferir",IF(F701="Moderada","Reducir / Transferir",IF(F701="Baja","Asumir",IF(F701="No Aplica","No Aplica",0))))))</f>
        <v>Evitar / Transferir</v>
      </c>
      <c r="G702" s="229" t="str">
        <f t="shared" si="27"/>
        <v>No Aplica</v>
      </c>
      <c r="H702" s="229" t="str">
        <f t="shared" si="27"/>
        <v>No Aplica</v>
      </c>
      <c r="I702" s="229" t="str">
        <f t="shared" si="27"/>
        <v>No Aplica</v>
      </c>
      <c r="J702" s="229" t="str">
        <f t="shared" si="27"/>
        <v>No Aplica</v>
      </c>
      <c r="K702" s="229" t="str">
        <f t="shared" si="27"/>
        <v>No Aplica</v>
      </c>
      <c r="L702" s="229" t="str">
        <f t="shared" si="27"/>
        <v>No Aplica</v>
      </c>
      <c r="M702" s="229" t="str">
        <f t="shared" si="27"/>
        <v>No Aplica</v>
      </c>
      <c r="N702" s="229" t="str">
        <f t="shared" si="27"/>
        <v>No Aplica</v>
      </c>
      <c r="T702" s="178"/>
      <c r="W702" s="179"/>
      <c r="X702" s="179"/>
      <c r="Y702" s="179"/>
      <c r="Z702" s="179"/>
      <c r="AA702" s="179"/>
      <c r="AB702" s="179"/>
      <c r="AC702" s="179"/>
      <c r="AD702" s="179"/>
      <c r="AE702" s="179"/>
      <c r="AF702" s="179"/>
      <c r="AG702" s="179"/>
      <c r="AH702" s="179"/>
      <c r="AI702" s="179"/>
      <c r="AJ702" s="179"/>
      <c r="AK702" s="179"/>
      <c r="AL702" s="179"/>
      <c r="AM702" s="179"/>
      <c r="AN702" s="179"/>
      <c r="AO702" s="179"/>
      <c r="AP702" s="179"/>
      <c r="AQ702" s="178"/>
      <c r="AR702" s="178"/>
      <c r="AS702" s="178"/>
      <c r="AT702" s="178"/>
      <c r="AU702" s="178"/>
      <c r="AV702" s="178"/>
      <c r="AW702" s="178"/>
      <c r="AX702" s="178"/>
      <c r="AY702" s="178"/>
      <c r="AZ702" s="178"/>
      <c r="BA702" s="178"/>
      <c r="BB702" s="178"/>
    </row>
    <row r="703" spans="1:54" s="176" customFormat="1" x14ac:dyDescent="0.25">
      <c r="D703" s="176" t="s">
        <v>197</v>
      </c>
      <c r="E703" s="229" t="str">
        <f>IF(E658="Corrupción", "Monitoreo permanente y se deja registro mensual", IF(E701="Extrema", "Monitoreo permanente y se deja registro mensual",IF(E701="Alta", "Monitoreo permanente y se deja registro mensual",IF(E701="Moderada", "Monitoreo mensual y se deja registro trimestral",IF(E701="Baja", "Monitoreo mensual y se deja registro trimestral","No Aplica")))))</f>
        <v>Monitoreo permanente y se deja registro mensual</v>
      </c>
      <c r="F703" s="229" t="str">
        <f t="shared" ref="F703:N703" si="28">IF(F658="Corrupción", "Monitoreo permanente y se deja registro mensual", IF(F701="Extrema", "Monitoreo permanente y se deja registro mensual",IF(F701="Alta", "Monitoreo permanente y se deja registro mensual",IF(F701="Moderada", "Monitoreo mensual y se deja registro trimestral",IF(F701="Baja", "Monitoreo mensual y se deja registro trimestral","No Aplica")))))</f>
        <v>Monitoreo permanente y se deja registro mensual</v>
      </c>
      <c r="G703" s="229" t="str">
        <f t="shared" si="28"/>
        <v>No Aplica</v>
      </c>
      <c r="H703" s="229" t="str">
        <f t="shared" si="28"/>
        <v>No Aplica</v>
      </c>
      <c r="I703" s="229" t="str">
        <f t="shared" si="28"/>
        <v>No Aplica</v>
      </c>
      <c r="J703" s="229" t="str">
        <f t="shared" si="28"/>
        <v>No Aplica</v>
      </c>
      <c r="K703" s="229" t="str">
        <f t="shared" si="28"/>
        <v>No Aplica</v>
      </c>
      <c r="L703" s="229" t="str">
        <f t="shared" si="28"/>
        <v>No Aplica</v>
      </c>
      <c r="M703" s="229" t="str">
        <f t="shared" si="28"/>
        <v>No Aplica</v>
      </c>
      <c r="N703" s="229" t="str">
        <f t="shared" si="28"/>
        <v>No Aplica</v>
      </c>
      <c r="T703" s="178"/>
      <c r="W703" s="179"/>
      <c r="X703" s="179"/>
      <c r="Y703" s="179"/>
      <c r="Z703" s="179"/>
      <c r="AA703" s="179"/>
      <c r="AB703" s="179"/>
      <c r="AC703" s="179"/>
      <c r="AD703" s="179"/>
      <c r="AE703" s="179"/>
      <c r="AF703" s="179"/>
      <c r="AG703" s="179"/>
      <c r="AH703" s="179"/>
      <c r="AI703" s="179"/>
      <c r="AJ703" s="179"/>
      <c r="AK703" s="179"/>
      <c r="AL703" s="179"/>
      <c r="AM703" s="179"/>
      <c r="AN703" s="179"/>
      <c r="AO703" s="179"/>
      <c r="AP703" s="179"/>
      <c r="AQ703" s="178"/>
      <c r="AR703" s="178"/>
      <c r="AS703" s="178"/>
      <c r="AT703" s="178"/>
      <c r="AU703" s="178"/>
      <c r="AV703" s="178"/>
      <c r="AW703" s="178"/>
      <c r="AX703" s="178"/>
      <c r="AY703" s="178"/>
      <c r="AZ703" s="178"/>
      <c r="BA703" s="178"/>
      <c r="BB703" s="178"/>
    </row>
    <row r="704" spans="1:54" s="176" customFormat="1" x14ac:dyDescent="0.25">
      <c r="D704" s="176" t="s">
        <v>199</v>
      </c>
      <c r="E704" s="229" t="str">
        <f>+IF('Identificación de Riesgos'!F9=0,"No Aplica",'Identificación de Riesgos'!F9)</f>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F704" s="229" t="str">
        <f>+E704</f>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G704" s="229" t="str">
        <f t="shared" ref="G704:N704" si="29">+F704</f>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H704" s="229" t="str">
        <f t="shared" si="29"/>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I704" s="229" t="str">
        <f t="shared" si="29"/>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J704" s="229" t="str">
        <f t="shared" si="29"/>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K704" s="229" t="str">
        <f t="shared" si="29"/>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L704" s="229" t="str">
        <f t="shared" si="29"/>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M704" s="229" t="str">
        <f t="shared" si="29"/>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N704" s="229" t="str">
        <f t="shared" si="29"/>
        <v>Dirección de Espacio Urbano y Territorial , Subdirector de Asistencia Técnica y Operaciones Urbanas Integrales
Director Ejecutivo de FONVIVIENDA, Director de Inversiones en Vivienda de Interés Social, Subdirector de Promoción y Apoyo Técnico y  
Director de Programas - Subdirector (a) de Proyectos</v>
      </c>
      <c r="T704" s="178"/>
      <c r="W704" s="179"/>
      <c r="X704" s="179"/>
      <c r="Y704" s="179"/>
      <c r="Z704" s="179"/>
      <c r="AA704" s="179"/>
      <c r="AB704" s="179"/>
      <c r="AC704" s="179"/>
      <c r="AD704" s="179"/>
      <c r="AE704" s="179"/>
      <c r="AF704" s="179"/>
      <c r="AG704" s="179"/>
      <c r="AH704" s="179"/>
      <c r="AI704" s="179"/>
      <c r="AJ704" s="179"/>
      <c r="AK704" s="179"/>
      <c r="AL704" s="179"/>
      <c r="AM704" s="179"/>
      <c r="AN704" s="179"/>
      <c r="AO704" s="179"/>
      <c r="AP704" s="179"/>
      <c r="AQ704" s="178"/>
      <c r="AR704" s="178"/>
      <c r="AS704" s="178"/>
      <c r="AT704" s="178"/>
      <c r="AU704" s="178"/>
      <c r="AV704" s="178"/>
      <c r="AW704" s="178"/>
      <c r="AX704" s="178"/>
      <c r="AY704" s="178"/>
      <c r="AZ704" s="178"/>
      <c r="BA704" s="178"/>
      <c r="BB704" s="178"/>
    </row>
    <row r="705" spans="2:54" s="176" customFormat="1" x14ac:dyDescent="0.25">
      <c r="E705" s="230"/>
      <c r="F705" s="230"/>
      <c r="G705" s="230"/>
      <c r="H705" s="230"/>
      <c r="I705" s="230"/>
      <c r="J705" s="230"/>
      <c r="K705" s="230"/>
      <c r="L705" s="230"/>
      <c r="M705" s="230"/>
      <c r="N705" s="230"/>
      <c r="T705" s="178"/>
      <c r="W705" s="179"/>
      <c r="X705" s="179"/>
      <c r="Y705" s="179"/>
      <c r="Z705" s="179"/>
      <c r="AA705" s="179"/>
      <c r="AB705" s="179"/>
      <c r="AC705" s="179"/>
      <c r="AD705" s="179"/>
      <c r="AE705" s="179"/>
      <c r="AF705" s="179"/>
      <c r="AG705" s="179"/>
      <c r="AH705" s="179"/>
      <c r="AI705" s="179"/>
      <c r="AJ705" s="179"/>
      <c r="AK705" s="179"/>
      <c r="AL705" s="179"/>
      <c r="AM705" s="179"/>
      <c r="AN705" s="179"/>
      <c r="AO705" s="179"/>
      <c r="AP705" s="179"/>
      <c r="AQ705" s="178"/>
      <c r="AR705" s="178"/>
      <c r="AS705" s="178"/>
      <c r="AT705" s="178"/>
      <c r="AU705" s="178"/>
      <c r="AV705" s="178"/>
      <c r="AW705" s="178"/>
      <c r="AX705" s="178"/>
      <c r="AY705" s="178"/>
      <c r="AZ705" s="178"/>
      <c r="BA705" s="178"/>
      <c r="BB705" s="178"/>
    </row>
    <row r="706" spans="2:54" s="176" customFormat="1" x14ac:dyDescent="0.25">
      <c r="T706" s="178"/>
      <c r="W706" s="179"/>
      <c r="X706" s="179"/>
      <c r="Y706" s="179"/>
      <c r="Z706" s="179"/>
      <c r="AA706" s="179"/>
      <c r="AB706" s="179"/>
      <c r="AC706" s="179"/>
      <c r="AD706" s="179"/>
      <c r="AE706" s="179"/>
      <c r="AF706" s="179"/>
      <c r="AG706" s="179"/>
      <c r="AH706" s="179"/>
      <c r="AI706" s="179"/>
      <c r="AJ706" s="179"/>
      <c r="AK706" s="179"/>
      <c r="AL706" s="179"/>
      <c r="AM706" s="179"/>
      <c r="AN706" s="179"/>
      <c r="AO706" s="179"/>
      <c r="AP706" s="179"/>
      <c r="AQ706" s="178"/>
      <c r="AR706" s="178"/>
      <c r="AS706" s="178"/>
      <c r="AT706" s="178"/>
      <c r="AU706" s="178"/>
      <c r="AV706" s="178"/>
      <c r="AW706" s="178"/>
      <c r="AX706" s="178"/>
      <c r="AY706" s="178"/>
      <c r="AZ706" s="178"/>
      <c r="BA706" s="178"/>
      <c r="BB706" s="178"/>
    </row>
    <row r="707" spans="2:54" s="176" customFormat="1" ht="30.75" customHeight="1" x14ac:dyDescent="0.25">
      <c r="B707" s="857" t="s">
        <v>315</v>
      </c>
      <c r="C707" s="858"/>
      <c r="D707" s="231"/>
      <c r="E707" s="189" t="s">
        <v>283</v>
      </c>
      <c r="F707" s="189" t="s">
        <v>284</v>
      </c>
      <c r="G707" s="189" t="s">
        <v>285</v>
      </c>
      <c r="H707" s="189" t="s">
        <v>286</v>
      </c>
      <c r="I707" s="189" t="s">
        <v>289</v>
      </c>
      <c r="J707" s="189" t="s">
        <v>290</v>
      </c>
      <c r="K707" s="189" t="s">
        <v>291</v>
      </c>
      <c r="L707" s="189" t="s">
        <v>292</v>
      </c>
      <c r="M707" s="189" t="s">
        <v>293</v>
      </c>
      <c r="N707" s="189" t="s">
        <v>294</v>
      </c>
      <c r="T707" s="178"/>
      <c r="W707" s="179"/>
      <c r="X707" s="179"/>
      <c r="Y707" s="179"/>
      <c r="Z707" s="179"/>
      <c r="AA707" s="179"/>
      <c r="AB707" s="179"/>
      <c r="AC707" s="179"/>
      <c r="AD707" s="179"/>
      <c r="AE707" s="179"/>
      <c r="AF707" s="179"/>
      <c r="AG707" s="179"/>
      <c r="AH707" s="179"/>
      <c r="AI707" s="179"/>
      <c r="AJ707" s="179"/>
      <c r="AK707" s="179"/>
      <c r="AL707" s="179"/>
      <c r="AM707" s="179"/>
      <c r="AN707" s="179"/>
      <c r="AO707" s="179"/>
      <c r="AP707" s="179"/>
      <c r="AQ707" s="178"/>
      <c r="AR707" s="178"/>
      <c r="AS707" s="178"/>
      <c r="AT707" s="178"/>
      <c r="AU707" s="178"/>
      <c r="AV707" s="178"/>
      <c r="AW707" s="178"/>
      <c r="AX707" s="178"/>
      <c r="AY707" s="178"/>
      <c r="AZ707" s="178"/>
      <c r="BA707" s="178"/>
      <c r="BB707" s="178"/>
    </row>
    <row r="708" spans="2:54" s="176" customFormat="1" x14ac:dyDescent="0.25">
      <c r="B708" s="816" t="s">
        <v>308</v>
      </c>
      <c r="C708" s="189" t="s">
        <v>316</v>
      </c>
      <c r="D708" s="189"/>
      <c r="E708" s="232">
        <f>IF($T$9=$C708,5,0)</f>
        <v>0</v>
      </c>
      <c r="F708" s="232">
        <f>IF($T$27=$C708,5,0)</f>
        <v>0</v>
      </c>
      <c r="G708" s="232">
        <f>IF($T$45=$C708,5,0)</f>
        <v>0</v>
      </c>
      <c r="H708" s="233">
        <f>IF($T$63=$C708,5,0)</f>
        <v>0</v>
      </c>
      <c r="I708" s="233">
        <f>IF($T$81=$C708,5,0)</f>
        <v>0</v>
      </c>
      <c r="J708" s="233">
        <f>IF($T$99=$C708,5,0)</f>
        <v>0</v>
      </c>
      <c r="K708" s="233">
        <f>IF($T$117=$C708,5,0)</f>
        <v>0</v>
      </c>
      <c r="L708" s="233">
        <f>IF($T$135=$C708,5,0)</f>
        <v>0</v>
      </c>
      <c r="M708" s="233">
        <f>IF($T$153=$C708,5,0)</f>
        <v>0</v>
      </c>
      <c r="N708" s="233">
        <f>IF($T$171=$C708,5,0)</f>
        <v>0</v>
      </c>
      <c r="T708" s="178"/>
      <c r="W708" s="179"/>
      <c r="X708" s="179"/>
      <c r="Y708" s="179"/>
      <c r="Z708" s="179"/>
      <c r="AA708" s="179"/>
      <c r="AB708" s="179"/>
      <c r="AC708" s="179"/>
      <c r="AD708" s="179"/>
      <c r="AE708" s="179"/>
      <c r="AF708" s="179"/>
      <c r="AG708" s="179"/>
      <c r="AH708" s="179"/>
      <c r="AI708" s="179"/>
      <c r="AJ708" s="179"/>
      <c r="AK708" s="179"/>
      <c r="AL708" s="179"/>
      <c r="AM708" s="179"/>
      <c r="AN708" s="179"/>
      <c r="AO708" s="179"/>
      <c r="AP708" s="179"/>
      <c r="AQ708" s="178"/>
      <c r="AR708" s="178"/>
      <c r="AS708" s="178"/>
      <c r="AT708" s="178"/>
      <c r="AU708" s="178"/>
      <c r="AV708" s="178"/>
      <c r="AW708" s="178"/>
      <c r="AX708" s="178"/>
      <c r="AY708" s="178"/>
      <c r="AZ708" s="178"/>
      <c r="BA708" s="178"/>
      <c r="BB708" s="178"/>
    </row>
    <row r="709" spans="2:54" s="176" customFormat="1" x14ac:dyDescent="0.25">
      <c r="B709" s="816"/>
      <c r="C709" s="189" t="s">
        <v>317</v>
      </c>
      <c r="D709" s="189"/>
      <c r="E709" s="232">
        <f>IF($T$9=$C709,4,0)</f>
        <v>0</v>
      </c>
      <c r="F709" s="232">
        <f>IF($T$27=$C709,4,0)</f>
        <v>0</v>
      </c>
      <c r="G709" s="232">
        <f>IF($T$45=$C709,4,0)</f>
        <v>0</v>
      </c>
      <c r="H709" s="233">
        <f>IF($T$63=$C709,4,0)</f>
        <v>0</v>
      </c>
      <c r="I709" s="233">
        <f>IF($T$81=$C709,4,0)</f>
        <v>0</v>
      </c>
      <c r="J709" s="233">
        <f>IF($T$99=$C709,4,0)</f>
        <v>0</v>
      </c>
      <c r="K709" s="233">
        <f>IF($T$117=$C709,4,0)</f>
        <v>0</v>
      </c>
      <c r="L709" s="233">
        <f>IF($T$135=$C709,4,0)</f>
        <v>0</v>
      </c>
      <c r="M709" s="233">
        <f>IF($T$153=$C709,4,0)</f>
        <v>0</v>
      </c>
      <c r="N709" s="233">
        <f>IF($T$171=$C709,4,0)</f>
        <v>0</v>
      </c>
      <c r="T709" s="178"/>
      <c r="W709" s="179"/>
      <c r="X709" s="179"/>
      <c r="Y709" s="179"/>
      <c r="Z709" s="179"/>
      <c r="AA709" s="179"/>
      <c r="AB709" s="179"/>
      <c r="AC709" s="179"/>
      <c r="AD709" s="179"/>
      <c r="AE709" s="179"/>
      <c r="AF709" s="179"/>
      <c r="AG709" s="179"/>
      <c r="AH709" s="179"/>
      <c r="AI709" s="179"/>
      <c r="AJ709" s="179"/>
      <c r="AK709" s="179"/>
      <c r="AL709" s="179"/>
      <c r="AM709" s="179"/>
      <c r="AN709" s="179"/>
      <c r="AO709" s="179"/>
      <c r="AP709" s="179"/>
      <c r="AQ709" s="178"/>
      <c r="AR709" s="178"/>
      <c r="AS709" s="178"/>
      <c r="AT709" s="178"/>
      <c r="AU709" s="178"/>
      <c r="AV709" s="178"/>
      <c r="AW709" s="178"/>
      <c r="AX709" s="178"/>
      <c r="AY709" s="178"/>
      <c r="AZ709" s="178"/>
      <c r="BA709" s="178"/>
      <c r="BB709" s="178"/>
    </row>
    <row r="710" spans="2:54" s="234" customFormat="1" x14ac:dyDescent="0.25">
      <c r="B710" s="816"/>
      <c r="C710" s="189" t="s">
        <v>318</v>
      </c>
      <c r="D710" s="189"/>
      <c r="E710" s="232">
        <f>IF($T$9=$C710,3,0)</f>
        <v>0</v>
      </c>
      <c r="F710" s="232">
        <f>IF($T$27=$C710,3,0)</f>
        <v>0</v>
      </c>
      <c r="G710" s="232">
        <f>IF($T$45=$C710,3,0)</f>
        <v>0</v>
      </c>
      <c r="H710" s="233">
        <f>IF($T$63=$C710,3,0)</f>
        <v>0</v>
      </c>
      <c r="I710" s="233">
        <f>IF($T$81=$C710,3,0)</f>
        <v>0</v>
      </c>
      <c r="J710" s="233">
        <f>IF($T$99=$C710,3,0)</f>
        <v>0</v>
      </c>
      <c r="K710" s="233">
        <f>IF($T$117=$C710,3,0)</f>
        <v>0</v>
      </c>
      <c r="L710" s="233">
        <f>IF($T$135=$C710,3,0)</f>
        <v>0</v>
      </c>
      <c r="M710" s="233">
        <f>IF($T$153=$C710,3,0)</f>
        <v>0</v>
      </c>
      <c r="N710" s="233">
        <f>IF($T$171=$C710,3,0)</f>
        <v>0</v>
      </c>
      <c r="T710" s="235"/>
      <c r="W710" s="236"/>
      <c r="X710" s="236"/>
      <c r="Y710" s="236"/>
      <c r="Z710" s="236"/>
      <c r="AA710" s="236"/>
      <c r="AB710" s="236"/>
      <c r="AC710" s="236"/>
      <c r="AD710" s="236"/>
      <c r="AE710" s="236"/>
      <c r="AF710" s="236"/>
      <c r="AG710" s="236"/>
      <c r="AH710" s="236"/>
      <c r="AI710" s="236"/>
      <c r="AJ710" s="236"/>
      <c r="AK710" s="236"/>
      <c r="AL710" s="236"/>
      <c r="AM710" s="236"/>
      <c r="AN710" s="236"/>
      <c r="AO710" s="236"/>
      <c r="AP710" s="236"/>
      <c r="AQ710" s="235"/>
      <c r="AR710" s="235"/>
      <c r="AS710" s="235"/>
      <c r="AT710" s="235"/>
      <c r="AU710" s="235"/>
      <c r="AV710" s="235"/>
      <c r="AW710" s="235"/>
      <c r="AX710" s="235"/>
      <c r="AY710" s="235"/>
      <c r="AZ710" s="235"/>
      <c r="BA710" s="235"/>
      <c r="BB710" s="235"/>
    </row>
    <row r="711" spans="2:54" s="234" customFormat="1" x14ac:dyDescent="0.25">
      <c r="B711" s="816"/>
      <c r="C711" s="189" t="s">
        <v>319</v>
      </c>
      <c r="D711" s="189"/>
      <c r="E711" s="232">
        <f>IF($T$9=$C711,2,0)</f>
        <v>0</v>
      </c>
      <c r="F711" s="232">
        <f>IF($T$27=$C711,2,0)</f>
        <v>0</v>
      </c>
      <c r="G711" s="232">
        <f>IF($T$45=$C711,2,0)</f>
        <v>0</v>
      </c>
      <c r="H711" s="233">
        <f>IF($T$63=$C711,2,0)</f>
        <v>0</v>
      </c>
      <c r="I711" s="233">
        <f>IF($T$81=$C711,2,0)</f>
        <v>0</v>
      </c>
      <c r="J711" s="233">
        <f>IF($T$99=$C711,2,0)</f>
        <v>0</v>
      </c>
      <c r="K711" s="233">
        <f>IF($T$117=$C711,2,0)</f>
        <v>0</v>
      </c>
      <c r="L711" s="233">
        <f>IF($T$135=$C711,2,0)</f>
        <v>0</v>
      </c>
      <c r="M711" s="233">
        <f>IF($T$153=$C711,2,0)</f>
        <v>0</v>
      </c>
      <c r="N711" s="233">
        <f>IF($T$171=$C711,2,0)</f>
        <v>0</v>
      </c>
      <c r="T711" s="235"/>
      <c r="W711" s="236"/>
      <c r="X711" s="236"/>
      <c r="Y711" s="236"/>
      <c r="Z711" s="236"/>
      <c r="AA711" s="236"/>
      <c r="AB711" s="236"/>
      <c r="AC711" s="236"/>
      <c r="AD711" s="236"/>
      <c r="AE711" s="236"/>
      <c r="AF711" s="236"/>
      <c r="AG711" s="236"/>
      <c r="AH711" s="236"/>
      <c r="AI711" s="236"/>
      <c r="AJ711" s="236"/>
      <c r="AK711" s="236"/>
      <c r="AL711" s="236"/>
      <c r="AM711" s="236"/>
      <c r="AN711" s="236"/>
      <c r="AO711" s="236"/>
      <c r="AP711" s="236"/>
      <c r="AQ711" s="235"/>
      <c r="AR711" s="235"/>
      <c r="AS711" s="235"/>
      <c r="AT711" s="235"/>
      <c r="AU711" s="235"/>
      <c r="AV711" s="235"/>
      <c r="AW711" s="235"/>
      <c r="AX711" s="235"/>
      <c r="AY711" s="235"/>
      <c r="AZ711" s="235"/>
      <c r="BA711" s="235"/>
      <c r="BB711" s="235"/>
    </row>
    <row r="712" spans="2:54" s="234" customFormat="1" x14ac:dyDescent="0.25">
      <c r="B712" s="816"/>
      <c r="C712" s="189" t="s">
        <v>320</v>
      </c>
      <c r="D712" s="189"/>
      <c r="E712" s="232">
        <f>IF($T$9=$C712,1,0)</f>
        <v>0</v>
      </c>
      <c r="F712" s="232">
        <f>IF($T$27=$C712,1,0)</f>
        <v>0</v>
      </c>
      <c r="G712" s="232">
        <f>IF($T$45=$C712,1,0)</f>
        <v>0</v>
      </c>
      <c r="H712" s="233">
        <f>IF($T$63=$C712,1,0)</f>
        <v>0</v>
      </c>
      <c r="I712" s="233">
        <f>IF($T$81=$C712,1,0)</f>
        <v>0</v>
      </c>
      <c r="J712" s="233">
        <f>IF($T$99=$C712,1,0)</f>
        <v>0</v>
      </c>
      <c r="K712" s="233">
        <f>IF($T$117=$C712,1,0)</f>
        <v>0</v>
      </c>
      <c r="L712" s="233">
        <f>IF($T$135=$C712,1,0)</f>
        <v>0</v>
      </c>
      <c r="M712" s="233">
        <f>IF($T$153=$C712,1,0)</f>
        <v>0</v>
      </c>
      <c r="N712" s="233">
        <f>IF($T$171=$C712,1,0)</f>
        <v>0</v>
      </c>
      <c r="T712" s="235"/>
      <c r="W712" s="236"/>
      <c r="X712" s="236"/>
      <c r="Y712" s="236"/>
      <c r="Z712" s="236"/>
      <c r="AA712" s="236"/>
      <c r="AB712" s="236"/>
      <c r="AC712" s="236"/>
      <c r="AD712" s="236"/>
      <c r="AE712" s="236"/>
      <c r="AF712" s="236"/>
      <c r="AG712" s="236"/>
      <c r="AH712" s="236"/>
      <c r="AI712" s="236"/>
      <c r="AJ712" s="236"/>
      <c r="AK712" s="236"/>
      <c r="AL712" s="236"/>
      <c r="AM712" s="236"/>
      <c r="AN712" s="236"/>
      <c r="AO712" s="236"/>
      <c r="AP712" s="236"/>
      <c r="AQ712" s="235"/>
      <c r="AR712" s="235"/>
      <c r="AS712" s="235"/>
      <c r="AT712" s="235"/>
      <c r="AU712" s="235"/>
      <c r="AV712" s="235"/>
      <c r="AW712" s="235"/>
      <c r="AX712" s="235"/>
      <c r="AY712" s="235"/>
      <c r="AZ712" s="235"/>
      <c r="BA712" s="235"/>
      <c r="BB712" s="235"/>
    </row>
    <row r="713" spans="2:54" s="234" customFormat="1" x14ac:dyDescent="0.25">
      <c r="B713" s="816"/>
      <c r="C713" s="189" t="s">
        <v>216</v>
      </c>
      <c r="D713" s="189"/>
      <c r="E713" s="232" t="str">
        <f>IF($T$9=$C713,"No Aplica",0)</f>
        <v>No Aplica</v>
      </c>
      <c r="F713" s="232" t="str">
        <f>IF($T$27=$C713,"No Aplica",0)</f>
        <v>No Aplica</v>
      </c>
      <c r="G713" s="232" t="str">
        <f>IF($T$45=$C713,"No Aplica",0)</f>
        <v>No Aplica</v>
      </c>
      <c r="H713" s="233" t="str">
        <f>IF($T$63=$C713,"No Aplica",0)</f>
        <v>No Aplica</v>
      </c>
      <c r="I713" s="233" t="str">
        <f>IF($T$81=$C713,"No Aplica",0)</f>
        <v>No Aplica</v>
      </c>
      <c r="J713" s="233" t="str">
        <f>IF($T$99=$C713,"No Aplica",0)</f>
        <v>No Aplica</v>
      </c>
      <c r="K713" s="233" t="str">
        <f>IF($T$117=$C713,"No Aplica",0)</f>
        <v>No Aplica</v>
      </c>
      <c r="L713" s="233" t="str">
        <f>IF($T$135=$C713,"No Aplica",0)</f>
        <v>No Aplica</v>
      </c>
      <c r="M713" s="233" t="str">
        <f>IF($T$153=$C713,"No Aplica",0)</f>
        <v>No Aplica</v>
      </c>
      <c r="N713" s="233" t="str">
        <f>IF($T$171=$C713,"No Aplica",0)</f>
        <v>No Aplica</v>
      </c>
      <c r="T713" s="235"/>
      <c r="W713" s="236"/>
      <c r="X713" s="236"/>
      <c r="Y713" s="236"/>
      <c r="Z713" s="236"/>
      <c r="AA713" s="236"/>
      <c r="AB713" s="236"/>
      <c r="AC713" s="236"/>
      <c r="AD713" s="236"/>
      <c r="AE713" s="236"/>
      <c r="AF713" s="236"/>
      <c r="AG713" s="236"/>
      <c r="AH713" s="236"/>
      <c r="AI713" s="236"/>
      <c r="AJ713" s="236"/>
      <c r="AK713" s="236"/>
      <c r="AL713" s="236"/>
      <c r="AM713" s="236"/>
      <c r="AN713" s="236"/>
      <c r="AO713" s="236"/>
      <c r="AP713" s="236"/>
      <c r="AQ713" s="235"/>
      <c r="AR713" s="235"/>
      <c r="AS713" s="235"/>
      <c r="AT713" s="235"/>
      <c r="AU713" s="235"/>
      <c r="AV713" s="235"/>
      <c r="AW713" s="235"/>
      <c r="AX713" s="235"/>
      <c r="AY713" s="235"/>
      <c r="AZ713" s="235"/>
      <c r="BA713" s="235"/>
      <c r="BB713" s="235"/>
    </row>
    <row r="714" spans="2:54" s="234" customFormat="1" x14ac:dyDescent="0.25">
      <c r="B714" s="816" t="s">
        <v>309</v>
      </c>
      <c r="C714" s="189" t="s">
        <v>316</v>
      </c>
      <c r="D714" s="189"/>
      <c r="E714" s="232">
        <f>IF($T$10=$C714,5,0)</f>
        <v>0</v>
      </c>
      <c r="F714" s="232">
        <f>IF($T$28=$C714,5,0)</f>
        <v>0</v>
      </c>
      <c r="G714" s="232">
        <f>IF($T$46=$C714,5,0)</f>
        <v>0</v>
      </c>
      <c r="H714" s="233">
        <f>IF($T$64=$C714,5,0)</f>
        <v>0</v>
      </c>
      <c r="I714" s="233">
        <f>IF($T$82=$C714,5,0)</f>
        <v>0</v>
      </c>
      <c r="J714" s="233">
        <f>IF($T$100=$C714,5,0)</f>
        <v>0</v>
      </c>
      <c r="K714" s="233">
        <f>IF($T$118=$C714,5,0)</f>
        <v>0</v>
      </c>
      <c r="L714" s="233">
        <f>IF($T$136=$C714,5,0)</f>
        <v>0</v>
      </c>
      <c r="M714" s="233">
        <f>IF($T$154=$C714,5,0)</f>
        <v>0</v>
      </c>
      <c r="N714" s="233">
        <f>IF($T$172=$C714,5,0)</f>
        <v>0</v>
      </c>
      <c r="T714" s="235"/>
      <c r="W714" s="236"/>
      <c r="X714" s="236"/>
      <c r="Y714" s="236"/>
      <c r="Z714" s="236"/>
      <c r="AA714" s="236"/>
      <c r="AB714" s="236"/>
      <c r="AC714" s="236"/>
      <c r="AD714" s="236"/>
      <c r="AE714" s="236"/>
      <c r="AF714" s="236"/>
      <c r="AG714" s="236"/>
      <c r="AH714" s="236"/>
      <c r="AI714" s="236"/>
      <c r="AJ714" s="236"/>
      <c r="AK714" s="236"/>
      <c r="AL714" s="236"/>
      <c r="AM714" s="236"/>
      <c r="AN714" s="236"/>
      <c r="AO714" s="236"/>
      <c r="AP714" s="236"/>
      <c r="AQ714" s="235"/>
      <c r="AR714" s="235"/>
      <c r="AS714" s="235"/>
      <c r="AT714" s="235"/>
      <c r="AU714" s="235"/>
      <c r="AV714" s="235"/>
      <c r="AW714" s="235"/>
      <c r="AX714" s="235"/>
      <c r="AY714" s="235"/>
      <c r="AZ714" s="235"/>
      <c r="BA714" s="235"/>
      <c r="BB714" s="235"/>
    </row>
    <row r="715" spans="2:54" s="234" customFormat="1" x14ac:dyDescent="0.25">
      <c r="B715" s="816"/>
      <c r="C715" s="189" t="s">
        <v>317</v>
      </c>
      <c r="D715" s="189"/>
      <c r="E715" s="232">
        <f>IF($T$10=$C715,4,0)</f>
        <v>0</v>
      </c>
      <c r="F715" s="232">
        <f>IF($T$28=$C715,4,0)</f>
        <v>0</v>
      </c>
      <c r="G715" s="232">
        <f>IF($T$46=$C715,4,0)</f>
        <v>0</v>
      </c>
      <c r="H715" s="233">
        <f>IF($T$64=$C715,4,0)</f>
        <v>0</v>
      </c>
      <c r="I715" s="233">
        <f>IF($T$82=$C715,4,0)</f>
        <v>0</v>
      </c>
      <c r="J715" s="233">
        <f>IF($T$100=$C715,4,0)</f>
        <v>0</v>
      </c>
      <c r="K715" s="233">
        <f>IF($T$118=$C715,4,0)</f>
        <v>0</v>
      </c>
      <c r="L715" s="233">
        <f>IF($T$136=$C715,4,0)</f>
        <v>0</v>
      </c>
      <c r="M715" s="233">
        <f>IF($T$154=$C715,4,0)</f>
        <v>0</v>
      </c>
      <c r="N715" s="233">
        <f>IF($T$172=$C715,4,0)</f>
        <v>0</v>
      </c>
      <c r="T715" s="235"/>
      <c r="W715" s="236"/>
      <c r="X715" s="236"/>
      <c r="Y715" s="236"/>
      <c r="Z715" s="236"/>
      <c r="AA715" s="236"/>
      <c r="AB715" s="236"/>
      <c r="AC715" s="236"/>
      <c r="AD715" s="236"/>
      <c r="AE715" s="236"/>
      <c r="AF715" s="236"/>
      <c r="AG715" s="236"/>
      <c r="AH715" s="236"/>
      <c r="AI715" s="236"/>
      <c r="AJ715" s="236"/>
      <c r="AK715" s="236"/>
      <c r="AL715" s="236"/>
      <c r="AM715" s="236"/>
      <c r="AN715" s="236"/>
      <c r="AO715" s="236"/>
      <c r="AP715" s="236"/>
      <c r="AQ715" s="235"/>
      <c r="AR715" s="235"/>
      <c r="AS715" s="235"/>
      <c r="AT715" s="235"/>
      <c r="AU715" s="235"/>
      <c r="AV715" s="235"/>
      <c r="AW715" s="235"/>
      <c r="AX715" s="235"/>
      <c r="AY715" s="235"/>
      <c r="AZ715" s="235"/>
      <c r="BA715" s="235"/>
      <c r="BB715" s="235"/>
    </row>
    <row r="716" spans="2:54" s="234" customFormat="1" x14ac:dyDescent="0.25">
      <c r="B716" s="816"/>
      <c r="C716" s="189" t="s">
        <v>318</v>
      </c>
      <c r="D716" s="189"/>
      <c r="E716" s="232">
        <f>IF($T$10=$C716,3,0)</f>
        <v>0</v>
      </c>
      <c r="F716" s="232">
        <f>IF($T$28=$C716,3,0)</f>
        <v>0</v>
      </c>
      <c r="G716" s="232">
        <f>IF($T$46=$C716,3,0)</f>
        <v>0</v>
      </c>
      <c r="H716" s="233">
        <f>IF($T$64=$C716,3,0)</f>
        <v>0</v>
      </c>
      <c r="I716" s="233">
        <f>IF($T$82=$C716,3,0)</f>
        <v>0</v>
      </c>
      <c r="J716" s="233">
        <f>IF($T$100=$C716,3,0)</f>
        <v>0</v>
      </c>
      <c r="K716" s="233">
        <f>IF($T$118=$C716,3,0)</f>
        <v>0</v>
      </c>
      <c r="L716" s="233">
        <f>IF($T$136=$C716,3,0)</f>
        <v>0</v>
      </c>
      <c r="M716" s="233">
        <f>IF($T$154=$C716,3,0)</f>
        <v>0</v>
      </c>
      <c r="N716" s="233">
        <f>IF($T$172=$C716,3,0)</f>
        <v>0</v>
      </c>
      <c r="T716" s="235"/>
      <c r="W716" s="236"/>
      <c r="X716" s="236"/>
      <c r="Y716" s="236"/>
      <c r="Z716" s="236"/>
      <c r="AA716" s="236"/>
      <c r="AB716" s="236"/>
      <c r="AC716" s="236"/>
      <c r="AD716" s="236"/>
      <c r="AE716" s="236"/>
      <c r="AF716" s="236"/>
      <c r="AG716" s="236"/>
      <c r="AH716" s="236"/>
      <c r="AI716" s="236"/>
      <c r="AJ716" s="236"/>
      <c r="AK716" s="236"/>
      <c r="AL716" s="236"/>
      <c r="AM716" s="236"/>
      <c r="AN716" s="236"/>
      <c r="AO716" s="236"/>
      <c r="AP716" s="236"/>
      <c r="AQ716" s="235"/>
      <c r="AR716" s="235"/>
      <c r="AS716" s="235"/>
      <c r="AT716" s="235"/>
      <c r="AU716" s="235"/>
      <c r="AV716" s="235"/>
      <c r="AW716" s="235"/>
      <c r="AX716" s="235"/>
      <c r="AY716" s="235"/>
      <c r="AZ716" s="235"/>
      <c r="BA716" s="235"/>
      <c r="BB716" s="235"/>
    </row>
    <row r="717" spans="2:54" s="234" customFormat="1" x14ac:dyDescent="0.25">
      <c r="B717" s="816"/>
      <c r="C717" s="189" t="s">
        <v>319</v>
      </c>
      <c r="D717" s="189"/>
      <c r="E717" s="232">
        <f>IF($T$10=$C717,2,0)</f>
        <v>0</v>
      </c>
      <c r="F717" s="232">
        <f>IF($T$28=$C717,2,0)</f>
        <v>0</v>
      </c>
      <c r="G717" s="232">
        <f>IF($T$46=$C717,2,0)</f>
        <v>0</v>
      </c>
      <c r="H717" s="233">
        <f>IF($T$64=$C717,2,0)</f>
        <v>0</v>
      </c>
      <c r="I717" s="233">
        <f>IF($T$82=$C717,2,0)</f>
        <v>0</v>
      </c>
      <c r="J717" s="233">
        <f>IF($T$100=$C717,2,0)</f>
        <v>0</v>
      </c>
      <c r="K717" s="233">
        <f>IF($T$118=$C717,2,0)</f>
        <v>0</v>
      </c>
      <c r="L717" s="233">
        <f>IF($T$136=$C717,2,0)</f>
        <v>0</v>
      </c>
      <c r="M717" s="233">
        <f>IF($T$154=$C717,2,0)</f>
        <v>0</v>
      </c>
      <c r="N717" s="233">
        <f>IF($T$172=$C717,2,0)</f>
        <v>0</v>
      </c>
      <c r="T717" s="235"/>
      <c r="W717" s="236"/>
      <c r="X717" s="236"/>
      <c r="Y717" s="236"/>
      <c r="Z717" s="236"/>
      <c r="AA717" s="236"/>
      <c r="AB717" s="236"/>
      <c r="AC717" s="236"/>
      <c r="AD717" s="236"/>
      <c r="AE717" s="236"/>
      <c r="AF717" s="236"/>
      <c r="AG717" s="236"/>
      <c r="AH717" s="236"/>
      <c r="AI717" s="236"/>
      <c r="AJ717" s="236"/>
      <c r="AK717" s="236"/>
      <c r="AL717" s="236"/>
      <c r="AM717" s="236"/>
      <c r="AN717" s="236"/>
      <c r="AO717" s="236"/>
      <c r="AP717" s="236"/>
      <c r="AQ717" s="235"/>
      <c r="AR717" s="235"/>
      <c r="AS717" s="235"/>
      <c r="AT717" s="235"/>
      <c r="AU717" s="235"/>
      <c r="AV717" s="235"/>
      <c r="AW717" s="235"/>
      <c r="AX717" s="235"/>
      <c r="AY717" s="235"/>
      <c r="AZ717" s="235"/>
      <c r="BA717" s="235"/>
      <c r="BB717" s="235"/>
    </row>
    <row r="718" spans="2:54" s="234" customFormat="1" x14ac:dyDescent="0.25">
      <c r="B718" s="816"/>
      <c r="C718" s="189" t="s">
        <v>320</v>
      </c>
      <c r="D718" s="189"/>
      <c r="E718" s="232">
        <f>IF($T$10=$C718,1,0)</f>
        <v>0</v>
      </c>
      <c r="F718" s="232">
        <f>IF($T$28=$C718,1,0)</f>
        <v>0</v>
      </c>
      <c r="G718" s="232">
        <f>IF($T$46=$C718,1,0)</f>
        <v>0</v>
      </c>
      <c r="H718" s="233">
        <f>IF($T$64=$C718,1,0)</f>
        <v>0</v>
      </c>
      <c r="I718" s="233">
        <f>IF($T$82=$C718,1,0)</f>
        <v>0</v>
      </c>
      <c r="J718" s="233">
        <f>IF($T$100=$C718,1,0)</f>
        <v>0</v>
      </c>
      <c r="K718" s="233">
        <f>IF($T$118=$C718,1,0)</f>
        <v>0</v>
      </c>
      <c r="L718" s="233">
        <f>IF($T$136=$C718,1,0)</f>
        <v>0</v>
      </c>
      <c r="M718" s="233">
        <f>IF($T$154=$C718,1,0)</f>
        <v>0</v>
      </c>
      <c r="N718" s="233">
        <f>IF($T$172=$C718,1,0)</f>
        <v>0</v>
      </c>
      <c r="T718" s="235"/>
      <c r="W718" s="236"/>
      <c r="X718" s="236"/>
      <c r="Y718" s="236"/>
      <c r="Z718" s="236"/>
      <c r="AA718" s="236"/>
      <c r="AB718" s="236"/>
      <c r="AC718" s="236"/>
      <c r="AD718" s="236"/>
      <c r="AE718" s="236"/>
      <c r="AF718" s="236"/>
      <c r="AG718" s="236"/>
      <c r="AH718" s="236"/>
      <c r="AI718" s="236"/>
      <c r="AJ718" s="236"/>
      <c r="AK718" s="236"/>
      <c r="AL718" s="236"/>
      <c r="AM718" s="236"/>
      <c r="AN718" s="236"/>
      <c r="AO718" s="236"/>
      <c r="AP718" s="236"/>
      <c r="AQ718" s="235"/>
      <c r="AR718" s="235"/>
      <c r="AS718" s="235"/>
      <c r="AT718" s="235"/>
      <c r="AU718" s="235"/>
      <c r="AV718" s="235"/>
      <c r="AW718" s="235"/>
      <c r="AX718" s="235"/>
      <c r="AY718" s="235"/>
      <c r="AZ718" s="235"/>
      <c r="BA718" s="235"/>
      <c r="BB718" s="235"/>
    </row>
    <row r="719" spans="2:54" s="234" customFormat="1" x14ac:dyDescent="0.25">
      <c r="B719" s="816"/>
      <c r="C719" s="189" t="s">
        <v>216</v>
      </c>
      <c r="D719" s="189"/>
      <c r="E719" s="232" t="str">
        <f>IF($T$10=$C719,"No Aplica",0)</f>
        <v>No Aplica</v>
      </c>
      <c r="F719" s="232" t="str">
        <f>IF($T$28=$C719,"No Aplica",0)</f>
        <v>No Aplica</v>
      </c>
      <c r="G719" s="232" t="str">
        <f>IF($T$46=$C719,"No Aplica",0)</f>
        <v>No Aplica</v>
      </c>
      <c r="H719" s="233" t="str">
        <f>IF($T$64=$C719,"No Aplica",0)</f>
        <v>No Aplica</v>
      </c>
      <c r="I719" s="233" t="str">
        <f>IF($T$82=$C719,"No Aplica",0)</f>
        <v>No Aplica</v>
      </c>
      <c r="J719" s="233" t="str">
        <f>IF($T$100=$C719,"No Aplica",0)</f>
        <v>No Aplica</v>
      </c>
      <c r="K719" s="233" t="str">
        <f>IF($T$118=$C719,"No Aplica",0)</f>
        <v>No Aplica</v>
      </c>
      <c r="L719" s="233" t="str">
        <f>IF($T$136=$C719,"No Aplica",0)</f>
        <v>No Aplica</v>
      </c>
      <c r="M719" s="233" t="str">
        <f>IF($T$154=$C719,"No Aplica",0)</f>
        <v>No Aplica</v>
      </c>
      <c r="N719" s="233" t="str">
        <f>IF($T$172=$C719,"No Aplica",0)</f>
        <v>No Aplica</v>
      </c>
      <c r="T719" s="235"/>
      <c r="W719" s="236"/>
      <c r="X719" s="236"/>
      <c r="Y719" s="236"/>
      <c r="Z719" s="236"/>
      <c r="AA719" s="236"/>
      <c r="AB719" s="236"/>
      <c r="AC719" s="236"/>
      <c r="AD719" s="236"/>
      <c r="AE719" s="236"/>
      <c r="AF719" s="236"/>
      <c r="AG719" s="236"/>
      <c r="AH719" s="236"/>
      <c r="AI719" s="236"/>
      <c r="AJ719" s="236"/>
      <c r="AK719" s="236"/>
      <c r="AL719" s="236"/>
      <c r="AM719" s="236"/>
      <c r="AN719" s="236"/>
      <c r="AO719" s="236"/>
      <c r="AP719" s="236"/>
      <c r="AQ719" s="235"/>
      <c r="AR719" s="235"/>
      <c r="AS719" s="235"/>
      <c r="AT719" s="235"/>
      <c r="AU719" s="235"/>
      <c r="AV719" s="235"/>
      <c r="AW719" s="235"/>
      <c r="AX719" s="235"/>
      <c r="AY719" s="235"/>
      <c r="AZ719" s="235"/>
      <c r="BA719" s="235"/>
      <c r="BB719" s="235"/>
    </row>
    <row r="720" spans="2:54" s="234" customFormat="1" x14ac:dyDescent="0.25">
      <c r="B720" s="816" t="s">
        <v>310</v>
      </c>
      <c r="C720" s="189" t="s">
        <v>316</v>
      </c>
      <c r="D720" s="189"/>
      <c r="E720" s="232">
        <f>IF($T$11=$C720,5,0)</f>
        <v>0</v>
      </c>
      <c r="F720" s="232">
        <f>IF($T$29=$C720,5,0)</f>
        <v>0</v>
      </c>
      <c r="G720" s="232">
        <f>IF($T$47=$C720,5,0)</f>
        <v>0</v>
      </c>
      <c r="H720" s="233">
        <f>IF($T$65=$C720,5,0)</f>
        <v>0</v>
      </c>
      <c r="I720" s="233">
        <f>IF($T$83=$C720,5,0)</f>
        <v>0</v>
      </c>
      <c r="J720" s="233">
        <f>IF($T$101=$C720,5,0)</f>
        <v>0</v>
      </c>
      <c r="K720" s="233">
        <f>IF($T$119=$C720,5,0)</f>
        <v>0</v>
      </c>
      <c r="L720" s="233">
        <f>IF($T$137=$C720,5,0)</f>
        <v>0</v>
      </c>
      <c r="M720" s="233">
        <f>IF($T$155=$C720,5,0)</f>
        <v>0</v>
      </c>
      <c r="N720" s="233">
        <f>IF($T$173=$C720,5,0)</f>
        <v>0</v>
      </c>
      <c r="T720" s="235"/>
      <c r="W720" s="236"/>
      <c r="X720" s="236"/>
      <c r="Y720" s="236"/>
      <c r="Z720" s="236"/>
      <c r="AA720" s="236"/>
      <c r="AB720" s="236"/>
      <c r="AC720" s="236"/>
      <c r="AD720" s="236"/>
      <c r="AE720" s="236"/>
      <c r="AF720" s="236"/>
      <c r="AG720" s="236"/>
      <c r="AH720" s="236"/>
      <c r="AI720" s="236"/>
      <c r="AJ720" s="236"/>
      <c r="AK720" s="236"/>
      <c r="AL720" s="236"/>
      <c r="AM720" s="236"/>
      <c r="AN720" s="236"/>
      <c r="AO720" s="236"/>
      <c r="AP720" s="236"/>
      <c r="AQ720" s="235"/>
      <c r="AR720" s="235"/>
      <c r="AS720" s="235"/>
      <c r="AT720" s="235"/>
      <c r="AU720" s="235"/>
      <c r="AV720" s="235"/>
      <c r="AW720" s="235"/>
      <c r="AX720" s="235"/>
      <c r="AY720" s="235"/>
      <c r="AZ720" s="235"/>
      <c r="BA720" s="235"/>
      <c r="BB720" s="235"/>
    </row>
    <row r="721" spans="2:54" s="234" customFormat="1" x14ac:dyDescent="0.25">
      <c r="B721" s="816"/>
      <c r="C721" s="189" t="s">
        <v>317</v>
      </c>
      <c r="D721" s="189"/>
      <c r="E721" s="232">
        <f>IF($T$11=$C721,4,0)</f>
        <v>0</v>
      </c>
      <c r="F721" s="232">
        <f>IF($T$29=$C721,4,0)</f>
        <v>0</v>
      </c>
      <c r="G721" s="232">
        <f>IF($T$47=$C721,4,0)</f>
        <v>0</v>
      </c>
      <c r="H721" s="233">
        <f>IF($T$65=$C721,4,0)</f>
        <v>0</v>
      </c>
      <c r="I721" s="233">
        <f>IF($T$83=$C721,4,0)</f>
        <v>0</v>
      </c>
      <c r="J721" s="233">
        <f>IF($T$101=$C721,4,0)</f>
        <v>0</v>
      </c>
      <c r="K721" s="233">
        <f>IF($T$119=$C721,4,0)</f>
        <v>0</v>
      </c>
      <c r="L721" s="233">
        <f>IF($T$137=$C721,4,0)</f>
        <v>0</v>
      </c>
      <c r="M721" s="233">
        <f>IF($T$155=$C721,4,0)</f>
        <v>0</v>
      </c>
      <c r="N721" s="233">
        <f>IF($T$173=$C721,4,0)</f>
        <v>0</v>
      </c>
      <c r="T721" s="235"/>
      <c r="W721" s="236"/>
      <c r="X721" s="236"/>
      <c r="Y721" s="236"/>
      <c r="Z721" s="236"/>
      <c r="AA721" s="236"/>
      <c r="AB721" s="236"/>
      <c r="AC721" s="236"/>
      <c r="AD721" s="236"/>
      <c r="AE721" s="236"/>
      <c r="AF721" s="236"/>
      <c r="AG721" s="236"/>
      <c r="AH721" s="236"/>
      <c r="AI721" s="236"/>
      <c r="AJ721" s="236"/>
      <c r="AK721" s="236"/>
      <c r="AL721" s="236"/>
      <c r="AM721" s="236"/>
      <c r="AN721" s="236"/>
      <c r="AO721" s="236"/>
      <c r="AP721" s="236"/>
      <c r="AQ721" s="235"/>
      <c r="AR721" s="235"/>
      <c r="AS721" s="235"/>
      <c r="AT721" s="235"/>
      <c r="AU721" s="235"/>
      <c r="AV721" s="235"/>
      <c r="AW721" s="235"/>
      <c r="AX721" s="235"/>
      <c r="AY721" s="235"/>
      <c r="AZ721" s="235"/>
      <c r="BA721" s="235"/>
      <c r="BB721" s="235"/>
    </row>
    <row r="722" spans="2:54" s="234" customFormat="1" x14ac:dyDescent="0.25">
      <c r="B722" s="816"/>
      <c r="C722" s="189" t="s">
        <v>318</v>
      </c>
      <c r="D722" s="189"/>
      <c r="E722" s="232">
        <f>IF($T$11=$C722,3,0)</f>
        <v>0</v>
      </c>
      <c r="F722" s="232">
        <f>IF($T$29=$C722,3,0)</f>
        <v>0</v>
      </c>
      <c r="G722" s="232">
        <f>IF($T$47=$C722,3,0)</f>
        <v>0</v>
      </c>
      <c r="H722" s="233">
        <f>IF($T$65=$C722,3,0)</f>
        <v>0</v>
      </c>
      <c r="I722" s="233">
        <f>IF($T$83=$C722,3,0)</f>
        <v>0</v>
      </c>
      <c r="J722" s="233">
        <f>IF($T$101=$C722,3,0)</f>
        <v>0</v>
      </c>
      <c r="K722" s="233">
        <f>IF($T$119=$C722,3,0)</f>
        <v>0</v>
      </c>
      <c r="L722" s="233">
        <f>IF($T$137=$C722,3,0)</f>
        <v>0</v>
      </c>
      <c r="M722" s="233">
        <f>IF($T$155=$C722,3,0)</f>
        <v>0</v>
      </c>
      <c r="N722" s="233">
        <f>IF($T$173=$C722,3,0)</f>
        <v>0</v>
      </c>
      <c r="T722" s="235"/>
      <c r="W722" s="236"/>
      <c r="X722" s="236"/>
      <c r="Y722" s="236"/>
      <c r="Z722" s="236"/>
      <c r="AA722" s="236"/>
      <c r="AB722" s="236"/>
      <c r="AC722" s="236"/>
      <c r="AD722" s="236"/>
      <c r="AE722" s="236"/>
      <c r="AF722" s="236"/>
      <c r="AG722" s="236"/>
      <c r="AH722" s="236"/>
      <c r="AI722" s="236"/>
      <c r="AJ722" s="236"/>
      <c r="AK722" s="236"/>
      <c r="AL722" s="236"/>
      <c r="AM722" s="236"/>
      <c r="AN722" s="236"/>
      <c r="AO722" s="236"/>
      <c r="AP722" s="236"/>
      <c r="AQ722" s="235"/>
      <c r="AR722" s="235"/>
      <c r="AS722" s="235"/>
      <c r="AT722" s="235"/>
      <c r="AU722" s="235"/>
      <c r="AV722" s="235"/>
      <c r="AW722" s="235"/>
      <c r="AX722" s="235"/>
      <c r="AY722" s="235"/>
      <c r="AZ722" s="235"/>
      <c r="BA722" s="235"/>
      <c r="BB722" s="235"/>
    </row>
    <row r="723" spans="2:54" s="234" customFormat="1" x14ac:dyDescent="0.25">
      <c r="B723" s="816"/>
      <c r="C723" s="189" t="s">
        <v>319</v>
      </c>
      <c r="D723" s="189"/>
      <c r="E723" s="232">
        <f>IF($T$11=$C723,2,0)</f>
        <v>0</v>
      </c>
      <c r="F723" s="232">
        <f>IF($T$29=$C723,2,0)</f>
        <v>0</v>
      </c>
      <c r="G723" s="232">
        <f>IF($T$47=$C723,2,0)</f>
        <v>0</v>
      </c>
      <c r="H723" s="233">
        <f>IF($T$65=$C723,2,0)</f>
        <v>0</v>
      </c>
      <c r="I723" s="233">
        <f>IF($T$83=$C723,2,0)</f>
        <v>0</v>
      </c>
      <c r="J723" s="233">
        <f>IF($T$101=$C723,2,0)</f>
        <v>0</v>
      </c>
      <c r="K723" s="233">
        <f>IF($T$119=$C723,2,0)</f>
        <v>0</v>
      </c>
      <c r="L723" s="233">
        <f>IF($T$137=$C723,2,0)</f>
        <v>0</v>
      </c>
      <c r="M723" s="233">
        <f>IF($T$155=$C723,2,0)</f>
        <v>0</v>
      </c>
      <c r="N723" s="233">
        <f>IF($T$173=$C723,2,0)</f>
        <v>0</v>
      </c>
      <c r="T723" s="235"/>
      <c r="W723" s="236"/>
      <c r="X723" s="236"/>
      <c r="Y723" s="236"/>
      <c r="Z723" s="236"/>
      <c r="AA723" s="236"/>
      <c r="AB723" s="236"/>
      <c r="AC723" s="236"/>
      <c r="AD723" s="236"/>
      <c r="AE723" s="236"/>
      <c r="AF723" s="236"/>
      <c r="AG723" s="236"/>
      <c r="AH723" s="236"/>
      <c r="AI723" s="236"/>
      <c r="AJ723" s="236"/>
      <c r="AK723" s="236"/>
      <c r="AL723" s="236"/>
      <c r="AM723" s="236"/>
      <c r="AN723" s="236"/>
      <c r="AO723" s="236"/>
      <c r="AP723" s="236"/>
      <c r="AQ723" s="235"/>
      <c r="AR723" s="235"/>
      <c r="AS723" s="235"/>
      <c r="AT723" s="235"/>
      <c r="AU723" s="235"/>
      <c r="AV723" s="235"/>
      <c r="AW723" s="235"/>
      <c r="AX723" s="235"/>
      <c r="AY723" s="235"/>
      <c r="AZ723" s="235"/>
      <c r="BA723" s="235"/>
      <c r="BB723" s="235"/>
    </row>
    <row r="724" spans="2:54" s="234" customFormat="1" x14ac:dyDescent="0.25">
      <c r="B724" s="816"/>
      <c r="C724" s="189" t="s">
        <v>320</v>
      </c>
      <c r="D724" s="189"/>
      <c r="E724" s="232">
        <f>IF($T$11=$C724,1,0)</f>
        <v>0</v>
      </c>
      <c r="F724" s="232">
        <f>IF($T$29=$C724,1,0)</f>
        <v>0</v>
      </c>
      <c r="G724" s="232">
        <f>IF($T$47=$C724,1,0)</f>
        <v>0</v>
      </c>
      <c r="H724" s="233">
        <f>IF($T$65=$C724,1,0)</f>
        <v>0</v>
      </c>
      <c r="I724" s="233">
        <f>IF($T$83=$C724,1,0)</f>
        <v>0</v>
      </c>
      <c r="J724" s="233">
        <f>IF($T$101=$C724,1,0)</f>
        <v>0</v>
      </c>
      <c r="K724" s="233">
        <f>IF($T$119=$C724,1,0)</f>
        <v>0</v>
      </c>
      <c r="L724" s="233">
        <f>IF($T$137=$C724,1,0)</f>
        <v>0</v>
      </c>
      <c r="M724" s="233">
        <f>IF($T$155=$C724,1,0)</f>
        <v>0</v>
      </c>
      <c r="N724" s="233">
        <f>IF($T$173=$C724,1,0)</f>
        <v>0</v>
      </c>
      <c r="T724" s="235"/>
      <c r="W724" s="236"/>
      <c r="X724" s="236"/>
      <c r="Y724" s="236"/>
      <c r="Z724" s="236"/>
      <c r="AA724" s="236"/>
      <c r="AB724" s="236"/>
      <c r="AC724" s="236"/>
      <c r="AD724" s="236"/>
      <c r="AE724" s="236"/>
      <c r="AF724" s="236"/>
      <c r="AG724" s="236"/>
      <c r="AH724" s="236"/>
      <c r="AI724" s="236"/>
      <c r="AJ724" s="236"/>
      <c r="AK724" s="236"/>
      <c r="AL724" s="236"/>
      <c r="AM724" s="236"/>
      <c r="AN724" s="236"/>
      <c r="AO724" s="236"/>
      <c r="AP724" s="236"/>
      <c r="AQ724" s="235"/>
      <c r="AR724" s="235"/>
      <c r="AS724" s="235"/>
      <c r="AT724" s="235"/>
      <c r="AU724" s="235"/>
      <c r="AV724" s="235"/>
      <c r="AW724" s="235"/>
      <c r="AX724" s="235"/>
      <c r="AY724" s="235"/>
      <c r="AZ724" s="235"/>
      <c r="BA724" s="235"/>
      <c r="BB724" s="235"/>
    </row>
    <row r="725" spans="2:54" s="234" customFormat="1" x14ac:dyDescent="0.25">
      <c r="B725" s="816"/>
      <c r="C725" s="189" t="s">
        <v>216</v>
      </c>
      <c r="D725" s="189"/>
      <c r="E725" s="232" t="str">
        <f>IF($T$11=$C725,"No Aplica",0)</f>
        <v>No Aplica</v>
      </c>
      <c r="F725" s="232" t="str">
        <f>IF($T$29=$C725,"No Aplica",0)</f>
        <v>No Aplica</v>
      </c>
      <c r="G725" s="232" t="str">
        <f>IF($T$47=$C725,"No Aplica",0)</f>
        <v>No Aplica</v>
      </c>
      <c r="H725" s="233" t="str">
        <f>IF($T$65=$C725,"No Aplica",0)</f>
        <v>No Aplica</v>
      </c>
      <c r="I725" s="233" t="str">
        <f>IF($T$83=$C725,"No Aplica",0)</f>
        <v>No Aplica</v>
      </c>
      <c r="J725" s="233" t="str">
        <f>IF($T$101=$C725,"No Aplica",0)</f>
        <v>No Aplica</v>
      </c>
      <c r="K725" s="233" t="str">
        <f>IF($T$119=$C725,"No Aplica",0)</f>
        <v>No Aplica</v>
      </c>
      <c r="L725" s="233" t="str">
        <f>IF($T$137=$C725,"No Aplica",0)</f>
        <v>No Aplica</v>
      </c>
      <c r="M725" s="233" t="str">
        <f>IF($T$155=$C725,"No Aplica",0)</f>
        <v>No Aplica</v>
      </c>
      <c r="N725" s="233" t="str">
        <f>IF($T$173=$C725,"No Aplica",0)</f>
        <v>No Aplica</v>
      </c>
      <c r="T725" s="235"/>
      <c r="W725" s="236"/>
      <c r="X725" s="236"/>
      <c r="Y725" s="236"/>
      <c r="Z725" s="236"/>
      <c r="AA725" s="236"/>
      <c r="AB725" s="236"/>
      <c r="AC725" s="236"/>
      <c r="AD725" s="236"/>
      <c r="AE725" s="236"/>
      <c r="AF725" s="236"/>
      <c r="AG725" s="236"/>
      <c r="AH725" s="236"/>
      <c r="AI725" s="236"/>
      <c r="AJ725" s="236"/>
      <c r="AK725" s="236"/>
      <c r="AL725" s="236"/>
      <c r="AM725" s="236"/>
      <c r="AN725" s="236"/>
      <c r="AO725" s="236"/>
      <c r="AP725" s="236"/>
      <c r="AQ725" s="235"/>
      <c r="AR725" s="235"/>
      <c r="AS725" s="235"/>
      <c r="AT725" s="235"/>
      <c r="AU725" s="235"/>
      <c r="AV725" s="235"/>
      <c r="AW725" s="235"/>
      <c r="AX725" s="235"/>
      <c r="AY725" s="235"/>
      <c r="AZ725" s="235"/>
      <c r="BA725" s="235"/>
      <c r="BB725" s="235"/>
    </row>
    <row r="726" spans="2:54" s="234" customFormat="1" x14ac:dyDescent="0.25">
      <c r="B726" s="816" t="s">
        <v>314</v>
      </c>
      <c r="C726" s="189" t="s">
        <v>321</v>
      </c>
      <c r="D726" s="189"/>
      <c r="E726" s="232">
        <f>IF($T$13=$C726,5,0)</f>
        <v>0</v>
      </c>
      <c r="F726" s="232">
        <f>IF($T$31=$C726,5,0)</f>
        <v>0</v>
      </c>
      <c r="G726" s="232">
        <f>IF($T$49=$C726,5,0)</f>
        <v>0</v>
      </c>
      <c r="H726" s="233">
        <f>IF($T$67=$C726,5,0)</f>
        <v>0</v>
      </c>
      <c r="I726" s="233">
        <f>IF($T$85=$C726,5,0)</f>
        <v>0</v>
      </c>
      <c r="J726" s="233">
        <f>IF($T$103=$C726,5,0)</f>
        <v>0</v>
      </c>
      <c r="K726" s="233">
        <f>IF($T$121=$C726,5,0)</f>
        <v>0</v>
      </c>
      <c r="L726" s="233">
        <f>IF($T$139=$C726,5,0)</f>
        <v>0</v>
      </c>
      <c r="M726" s="233">
        <f>IF($T$157=$C726,5,0)</f>
        <v>0</v>
      </c>
      <c r="N726" s="233">
        <f>IF($T$175=$C726,5,0)</f>
        <v>0</v>
      </c>
      <c r="T726" s="235"/>
      <c r="W726" s="236"/>
      <c r="X726" s="236"/>
      <c r="Y726" s="236"/>
      <c r="Z726" s="236"/>
      <c r="AA726" s="236"/>
      <c r="AB726" s="236"/>
      <c r="AC726" s="236"/>
      <c r="AD726" s="236"/>
      <c r="AE726" s="236"/>
      <c r="AF726" s="236"/>
      <c r="AG726" s="236"/>
      <c r="AH726" s="236"/>
      <c r="AI726" s="236"/>
      <c r="AJ726" s="236"/>
      <c r="AK726" s="236"/>
      <c r="AL726" s="236"/>
      <c r="AM726" s="236"/>
      <c r="AN726" s="236"/>
      <c r="AO726" s="236"/>
      <c r="AP726" s="236"/>
      <c r="AQ726" s="235"/>
      <c r="AR726" s="235"/>
      <c r="AS726" s="235"/>
      <c r="AT726" s="235"/>
      <c r="AU726" s="235"/>
      <c r="AV726" s="235"/>
      <c r="AW726" s="235"/>
      <c r="AX726" s="235"/>
      <c r="AY726" s="235"/>
      <c r="AZ726" s="235"/>
      <c r="BA726" s="235"/>
      <c r="BB726" s="235"/>
    </row>
    <row r="727" spans="2:54" s="234" customFormat="1" x14ac:dyDescent="0.25">
      <c r="B727" s="816"/>
      <c r="C727" s="189" t="s">
        <v>322</v>
      </c>
      <c r="D727" s="189"/>
      <c r="E727" s="232">
        <f>IF($T$13=$C727,4,0)</f>
        <v>0</v>
      </c>
      <c r="F727" s="232">
        <f>IF($T$31=$C727,4,0)</f>
        <v>0</v>
      </c>
      <c r="G727" s="232">
        <f>IF($T$49=$C727,4,0)</f>
        <v>0</v>
      </c>
      <c r="H727" s="233">
        <f>IF($T$67=$C727,4,0)</f>
        <v>0</v>
      </c>
      <c r="I727" s="233">
        <f>IF($T$85=$C727,4,0)</f>
        <v>0</v>
      </c>
      <c r="J727" s="233">
        <f>IF($T$103=$C727,4,0)</f>
        <v>0</v>
      </c>
      <c r="K727" s="233">
        <f>IF($T$121=$C727,4,0)</f>
        <v>0</v>
      </c>
      <c r="L727" s="233">
        <f>IF($T$139=$C727,4,0)</f>
        <v>0</v>
      </c>
      <c r="M727" s="233">
        <f>IF($T$157=$C727,4,0)</f>
        <v>0</v>
      </c>
      <c r="N727" s="233">
        <f>IF($T$175=$C727,4,0)</f>
        <v>0</v>
      </c>
      <c r="T727" s="235"/>
      <c r="W727" s="236"/>
      <c r="X727" s="236"/>
      <c r="Y727" s="236"/>
      <c r="Z727" s="236"/>
      <c r="AA727" s="236"/>
      <c r="AB727" s="236"/>
      <c r="AC727" s="236"/>
      <c r="AD727" s="236"/>
      <c r="AE727" s="236"/>
      <c r="AF727" s="236"/>
      <c r="AG727" s="236"/>
      <c r="AH727" s="236"/>
      <c r="AI727" s="236"/>
      <c r="AJ727" s="236"/>
      <c r="AK727" s="236"/>
      <c r="AL727" s="236"/>
      <c r="AM727" s="236"/>
      <c r="AN727" s="236"/>
      <c r="AO727" s="236"/>
      <c r="AP727" s="236"/>
      <c r="AQ727" s="235"/>
      <c r="AR727" s="235"/>
      <c r="AS727" s="235"/>
      <c r="AT727" s="235"/>
      <c r="AU727" s="235"/>
      <c r="AV727" s="235"/>
      <c r="AW727" s="235"/>
      <c r="AX727" s="235"/>
      <c r="AY727" s="235"/>
      <c r="AZ727" s="235"/>
      <c r="BA727" s="235"/>
      <c r="BB727" s="235"/>
    </row>
    <row r="728" spans="2:54" s="234" customFormat="1" x14ac:dyDescent="0.25">
      <c r="B728" s="816"/>
      <c r="C728" s="189" t="s">
        <v>323</v>
      </c>
      <c r="D728" s="189"/>
      <c r="E728" s="232">
        <f>IF($T$13=$C728,3,0)</f>
        <v>0</v>
      </c>
      <c r="F728" s="232">
        <f>IF($T$31=$C728,3,0)</f>
        <v>0</v>
      </c>
      <c r="G728" s="232">
        <f>IF($T$49=$C728,3,0)</f>
        <v>0</v>
      </c>
      <c r="H728" s="233">
        <f>IF($T$67=$C728,3,0)</f>
        <v>0</v>
      </c>
      <c r="I728" s="233">
        <f>IF($T$85=$C728,3,0)</f>
        <v>0</v>
      </c>
      <c r="J728" s="233">
        <f>IF($T$103=$C728,3,0)</f>
        <v>0</v>
      </c>
      <c r="K728" s="233">
        <f>IF($T$121=$C728,3,0)</f>
        <v>0</v>
      </c>
      <c r="L728" s="233">
        <f>IF($T$139=$C728,3,0)</f>
        <v>0</v>
      </c>
      <c r="M728" s="233">
        <f>IF($T$157=$C728,3,0)</f>
        <v>0</v>
      </c>
      <c r="N728" s="233">
        <f>IF($T$175=$C728,3,0)</f>
        <v>0</v>
      </c>
      <c r="T728" s="235"/>
      <c r="W728" s="236"/>
      <c r="X728" s="236"/>
      <c r="Y728" s="236"/>
      <c r="Z728" s="236"/>
      <c r="AA728" s="236"/>
      <c r="AB728" s="236"/>
      <c r="AC728" s="236"/>
      <c r="AD728" s="236"/>
      <c r="AE728" s="236"/>
      <c r="AF728" s="236"/>
      <c r="AG728" s="236"/>
      <c r="AH728" s="236"/>
      <c r="AI728" s="236"/>
      <c r="AJ728" s="236"/>
      <c r="AK728" s="236"/>
      <c r="AL728" s="236"/>
      <c r="AM728" s="236"/>
      <c r="AN728" s="236"/>
      <c r="AO728" s="236"/>
      <c r="AP728" s="236"/>
      <c r="AQ728" s="235"/>
      <c r="AR728" s="235"/>
      <c r="AS728" s="235"/>
      <c r="AT728" s="235"/>
      <c r="AU728" s="235"/>
      <c r="AV728" s="235"/>
      <c r="AW728" s="235"/>
      <c r="AX728" s="235"/>
      <c r="AY728" s="235"/>
      <c r="AZ728" s="235"/>
      <c r="BA728" s="235"/>
      <c r="BB728" s="235"/>
    </row>
    <row r="729" spans="2:54" s="234" customFormat="1" x14ac:dyDescent="0.25">
      <c r="B729" s="816"/>
      <c r="C729" s="189" t="s">
        <v>324</v>
      </c>
      <c r="D729" s="189"/>
      <c r="E729" s="232">
        <f>IF($T$13=$C729,2,0)</f>
        <v>0</v>
      </c>
      <c r="F729" s="232">
        <f>IF($T$31=$C729,2,0)</f>
        <v>0</v>
      </c>
      <c r="G729" s="232">
        <f>IF($T$49=$C729,2,0)</f>
        <v>0</v>
      </c>
      <c r="H729" s="233">
        <f>IF($T$67=$C729,2,0)</f>
        <v>0</v>
      </c>
      <c r="I729" s="233">
        <f>IF($T$85=$C729,2,0)</f>
        <v>0</v>
      </c>
      <c r="J729" s="233">
        <f>IF($T$103=$C729,2,0)</f>
        <v>0</v>
      </c>
      <c r="K729" s="233">
        <f>IF($T$121=$C729,2,0)</f>
        <v>0</v>
      </c>
      <c r="L729" s="233">
        <f>IF($T$139=$C729,2,0)</f>
        <v>0</v>
      </c>
      <c r="M729" s="233">
        <f>IF($T$157=$C729,2,0)</f>
        <v>0</v>
      </c>
      <c r="N729" s="233">
        <f>IF($T$175=$C729,2,0)</f>
        <v>0</v>
      </c>
      <c r="T729" s="235"/>
      <c r="W729" s="236"/>
      <c r="X729" s="236"/>
      <c r="Y729" s="236"/>
      <c r="Z729" s="236"/>
      <c r="AA729" s="236"/>
      <c r="AB729" s="236"/>
      <c r="AC729" s="236"/>
      <c r="AD729" s="236"/>
      <c r="AE729" s="236"/>
      <c r="AF729" s="236"/>
      <c r="AG729" s="236"/>
      <c r="AH729" s="236"/>
      <c r="AI729" s="236"/>
      <c r="AJ729" s="236"/>
      <c r="AK729" s="236"/>
      <c r="AL729" s="236"/>
      <c r="AM729" s="236"/>
      <c r="AN729" s="236"/>
      <c r="AO729" s="236"/>
      <c r="AP729" s="236"/>
      <c r="AQ729" s="235"/>
      <c r="AR729" s="235"/>
      <c r="AS729" s="235"/>
      <c r="AT729" s="235"/>
      <c r="AU729" s="235"/>
      <c r="AV729" s="235"/>
      <c r="AW729" s="235"/>
      <c r="AX729" s="235"/>
      <c r="AY729" s="235"/>
      <c r="AZ729" s="235"/>
      <c r="BA729" s="235"/>
      <c r="BB729" s="235"/>
    </row>
    <row r="730" spans="2:54" s="234" customFormat="1" x14ac:dyDescent="0.25">
      <c r="B730" s="816"/>
      <c r="C730" s="189" t="s">
        <v>325</v>
      </c>
      <c r="D730" s="189"/>
      <c r="E730" s="232">
        <f>IF($T$13=$C730,1,0)</f>
        <v>0</v>
      </c>
      <c r="F730" s="232">
        <f>IF($T$31=$C730,1,0)</f>
        <v>0</v>
      </c>
      <c r="G730" s="232">
        <f>IF($T$49=$C730,1,0)</f>
        <v>0</v>
      </c>
      <c r="H730" s="233">
        <f>IF($T$67=$C730,1,0)</f>
        <v>0</v>
      </c>
      <c r="I730" s="233">
        <f>IF($T$85=$C730,1,0)</f>
        <v>0</v>
      </c>
      <c r="J730" s="233">
        <f>IF($T$103=$C730,1,0)</f>
        <v>0</v>
      </c>
      <c r="K730" s="233">
        <f>IF($T$121=$C730,1,0)</f>
        <v>0</v>
      </c>
      <c r="L730" s="233">
        <f>IF($T$139=$C730,1,0)</f>
        <v>0</v>
      </c>
      <c r="M730" s="233">
        <f>IF($T$157=$C730,1,0)</f>
        <v>0</v>
      </c>
      <c r="N730" s="233">
        <f>IF($T$175=$C730,1,0)</f>
        <v>0</v>
      </c>
      <c r="T730" s="235"/>
      <c r="W730" s="236"/>
      <c r="X730" s="236"/>
      <c r="Y730" s="236"/>
      <c r="Z730" s="236"/>
      <c r="AA730" s="236"/>
      <c r="AB730" s="236"/>
      <c r="AC730" s="236"/>
      <c r="AD730" s="236"/>
      <c r="AE730" s="236"/>
      <c r="AF730" s="236"/>
      <c r="AG730" s="236"/>
      <c r="AH730" s="236"/>
      <c r="AI730" s="236"/>
      <c r="AJ730" s="236"/>
      <c r="AK730" s="236"/>
      <c r="AL730" s="236"/>
      <c r="AM730" s="236"/>
      <c r="AN730" s="236"/>
      <c r="AO730" s="236"/>
      <c r="AP730" s="236"/>
      <c r="AQ730" s="235"/>
      <c r="AR730" s="235"/>
      <c r="AS730" s="235"/>
      <c r="AT730" s="235"/>
      <c r="AU730" s="235"/>
      <c r="AV730" s="235"/>
      <c r="AW730" s="235"/>
      <c r="AX730" s="235"/>
      <c r="AY730" s="235"/>
      <c r="AZ730" s="235"/>
      <c r="BA730" s="235"/>
      <c r="BB730" s="235"/>
    </row>
    <row r="731" spans="2:54" s="234" customFormat="1" x14ac:dyDescent="0.25">
      <c r="B731" s="816"/>
      <c r="C731" s="189" t="s">
        <v>216</v>
      </c>
      <c r="D731" s="189"/>
      <c r="E731" s="232" t="str">
        <f>IF($T$13=$C731,"No Aplica",0)</f>
        <v>No Aplica</v>
      </c>
      <c r="F731" s="232" t="str">
        <f>IF($T$31=$C731,"No Aplica",0)</f>
        <v>No Aplica</v>
      </c>
      <c r="G731" s="232" t="str">
        <f>IF($T$49=$C731,"No Aplica",0)</f>
        <v>No Aplica</v>
      </c>
      <c r="H731" s="233" t="str">
        <f>IF($T$67=$C731,"No Aplica",0)</f>
        <v>No Aplica</v>
      </c>
      <c r="I731" s="233" t="str">
        <f>IF($T$85=$C731,"No Aplica",0)</f>
        <v>No Aplica</v>
      </c>
      <c r="J731" s="233" t="str">
        <f>IF($T$103=$C731,"No Aplica",0)</f>
        <v>No Aplica</v>
      </c>
      <c r="K731" s="233" t="str">
        <f>IF($T$121=$C731,"No Aplica",0)</f>
        <v>No Aplica</v>
      </c>
      <c r="L731" s="233" t="str">
        <f>IF($T$139=$C731,"No Aplica",0)</f>
        <v>No Aplica</v>
      </c>
      <c r="M731" s="233" t="str">
        <f>IF($T$157=$C731,"No Aplica",0)</f>
        <v>No Aplica</v>
      </c>
      <c r="N731" s="233" t="str">
        <f>IF($T$175=$C731,"No Aplica",0)</f>
        <v>No Aplica</v>
      </c>
      <c r="T731" s="235"/>
      <c r="W731" s="236"/>
      <c r="X731" s="236"/>
      <c r="Y731" s="236"/>
      <c r="Z731" s="236"/>
      <c r="AA731" s="236"/>
      <c r="AB731" s="236"/>
      <c r="AC731" s="236"/>
      <c r="AD731" s="236"/>
      <c r="AE731" s="236"/>
      <c r="AF731" s="236"/>
      <c r="AG731" s="236"/>
      <c r="AH731" s="236"/>
      <c r="AI731" s="236"/>
      <c r="AJ731" s="236"/>
      <c r="AK731" s="236"/>
      <c r="AL731" s="236"/>
      <c r="AM731" s="236"/>
      <c r="AN731" s="236"/>
      <c r="AO731" s="236"/>
      <c r="AP731" s="236"/>
      <c r="AQ731" s="235"/>
      <c r="AR731" s="235"/>
      <c r="AS731" s="235"/>
      <c r="AT731" s="235"/>
      <c r="AU731" s="235"/>
      <c r="AV731" s="235"/>
      <c r="AW731" s="235"/>
      <c r="AX731" s="235"/>
      <c r="AY731" s="235"/>
      <c r="AZ731" s="235"/>
      <c r="BA731" s="235"/>
      <c r="BB731" s="235"/>
    </row>
    <row r="732" spans="2:54" s="234" customFormat="1" x14ac:dyDescent="0.25">
      <c r="B732" s="816" t="s">
        <v>307</v>
      </c>
      <c r="C732" s="189" t="s">
        <v>326</v>
      </c>
      <c r="D732" s="189"/>
      <c r="E732" s="232">
        <f>IF($T$16=$C732,5,0)</f>
        <v>0</v>
      </c>
      <c r="F732" s="232">
        <f>IF($T$34=$C732,5,0)</f>
        <v>0</v>
      </c>
      <c r="G732" s="232">
        <f>IF($T$52=$C732,5,0)</f>
        <v>0</v>
      </c>
      <c r="H732" s="233">
        <f>IF($T$70=$C732,5,0)</f>
        <v>0</v>
      </c>
      <c r="I732" s="233">
        <f>IF($T$88=$C732,5,0)</f>
        <v>0</v>
      </c>
      <c r="J732" s="233">
        <f>IF($T$106=$C732,5,0)</f>
        <v>0</v>
      </c>
      <c r="K732" s="233">
        <f>IF($T$124=$C732,5,0)</f>
        <v>0</v>
      </c>
      <c r="L732" s="233">
        <f>IF($T$142=$C732,5,0)</f>
        <v>0</v>
      </c>
      <c r="M732" s="233">
        <f>IF($T$160=$C732,5,0)</f>
        <v>0</v>
      </c>
      <c r="N732" s="233">
        <f>IF($T$178=$C732,5,0)</f>
        <v>0</v>
      </c>
      <c r="T732" s="235"/>
      <c r="W732" s="236"/>
      <c r="X732" s="236"/>
      <c r="Y732" s="236"/>
      <c r="Z732" s="236"/>
      <c r="AA732" s="236"/>
      <c r="AB732" s="236"/>
      <c r="AC732" s="236"/>
      <c r="AD732" s="236"/>
      <c r="AE732" s="236"/>
      <c r="AF732" s="236"/>
      <c r="AG732" s="236"/>
      <c r="AH732" s="236"/>
      <c r="AI732" s="236"/>
      <c r="AJ732" s="236"/>
      <c r="AK732" s="236"/>
      <c r="AL732" s="236"/>
      <c r="AM732" s="236"/>
      <c r="AN732" s="236"/>
      <c r="AO732" s="236"/>
      <c r="AP732" s="236"/>
      <c r="AQ732" s="235"/>
      <c r="AR732" s="235"/>
      <c r="AS732" s="235"/>
      <c r="AT732" s="235"/>
      <c r="AU732" s="235"/>
      <c r="AV732" s="235"/>
      <c r="AW732" s="235"/>
      <c r="AX732" s="235"/>
      <c r="AY732" s="235"/>
      <c r="AZ732" s="235"/>
      <c r="BA732" s="235"/>
      <c r="BB732" s="235"/>
    </row>
    <row r="733" spans="2:54" s="234" customFormat="1" x14ac:dyDescent="0.25">
      <c r="B733" s="816"/>
      <c r="C733" s="189" t="s">
        <v>327</v>
      </c>
      <c r="D733" s="189"/>
      <c r="E733" s="232">
        <f>IF($T$16=$C733,4,0)</f>
        <v>0</v>
      </c>
      <c r="F733" s="232">
        <f>IF($T$34=$C733,4,0)</f>
        <v>0</v>
      </c>
      <c r="G733" s="232">
        <f>IF($T$52=$C733,4,0)</f>
        <v>0</v>
      </c>
      <c r="H733" s="233">
        <f>IF($T$70=$C733,4,0)</f>
        <v>0</v>
      </c>
      <c r="I733" s="233">
        <f>IF($T$88=$C733,4,0)</f>
        <v>0</v>
      </c>
      <c r="J733" s="233">
        <f>IF($T$106=$C733,4,0)</f>
        <v>0</v>
      </c>
      <c r="K733" s="233">
        <f>IF($T$124=$C733,4,0)</f>
        <v>0</v>
      </c>
      <c r="L733" s="233">
        <f>IF($T$142=$C733,4,0)</f>
        <v>0</v>
      </c>
      <c r="M733" s="233">
        <f>IF($T$160=$C733,4,0)</f>
        <v>0</v>
      </c>
      <c r="N733" s="233">
        <f>IF($T$178=$C733,4,0)</f>
        <v>0</v>
      </c>
      <c r="T733" s="235"/>
      <c r="W733" s="236"/>
      <c r="X733" s="236"/>
      <c r="Y733" s="236"/>
      <c r="Z733" s="236"/>
      <c r="AA733" s="236"/>
      <c r="AB733" s="236"/>
      <c r="AC733" s="236"/>
      <c r="AD733" s="236"/>
      <c r="AE733" s="236"/>
      <c r="AF733" s="236"/>
      <c r="AG733" s="236"/>
      <c r="AH733" s="236"/>
      <c r="AI733" s="236"/>
      <c r="AJ733" s="236"/>
      <c r="AK733" s="236"/>
      <c r="AL733" s="236"/>
      <c r="AM733" s="236"/>
      <c r="AN733" s="236"/>
      <c r="AO733" s="236"/>
      <c r="AP733" s="236"/>
      <c r="AQ733" s="235"/>
      <c r="AR733" s="235"/>
      <c r="AS733" s="235"/>
      <c r="AT733" s="235"/>
      <c r="AU733" s="235"/>
      <c r="AV733" s="235"/>
      <c r="AW733" s="235"/>
      <c r="AX733" s="235"/>
      <c r="AY733" s="235"/>
      <c r="AZ733" s="235"/>
      <c r="BA733" s="235"/>
      <c r="BB733" s="235"/>
    </row>
    <row r="734" spans="2:54" s="234" customFormat="1" x14ac:dyDescent="0.25">
      <c r="B734" s="816"/>
      <c r="C734" s="189" t="s">
        <v>410</v>
      </c>
      <c r="D734" s="189"/>
      <c r="E734" s="232">
        <f>IF($T$16=$C734,3,0)</f>
        <v>0</v>
      </c>
      <c r="F734" s="232">
        <f>IF($T$34=$C734,3,0)</f>
        <v>0</v>
      </c>
      <c r="G734" s="232">
        <f>IF($T$52=$C734,3,0)</f>
        <v>0</v>
      </c>
      <c r="H734" s="233">
        <f>IF($T$70=$C734,3,0)</f>
        <v>0</v>
      </c>
      <c r="I734" s="233">
        <f>IF($T$88=$C734,3,0)</f>
        <v>0</v>
      </c>
      <c r="J734" s="233">
        <f>IF($T$106=$C734,3,0)</f>
        <v>0</v>
      </c>
      <c r="K734" s="233">
        <f>IF($T$124=$C734,3,0)</f>
        <v>0</v>
      </c>
      <c r="L734" s="233">
        <f>IF($T$142=$C734,3,0)</f>
        <v>0</v>
      </c>
      <c r="M734" s="233">
        <f>IF($T$160=$C734,3,0)</f>
        <v>0</v>
      </c>
      <c r="N734" s="233">
        <f>IF($T$178=$C734,3,0)</f>
        <v>0</v>
      </c>
      <c r="T734" s="235"/>
      <c r="W734" s="236"/>
      <c r="X734" s="236"/>
      <c r="Y734" s="236"/>
      <c r="Z734" s="236"/>
      <c r="AA734" s="236"/>
      <c r="AB734" s="236"/>
      <c r="AC734" s="236"/>
      <c r="AD734" s="236"/>
      <c r="AE734" s="236"/>
      <c r="AF734" s="236"/>
      <c r="AG734" s="236"/>
      <c r="AH734" s="236"/>
      <c r="AI734" s="236"/>
      <c r="AJ734" s="236"/>
      <c r="AK734" s="236"/>
      <c r="AL734" s="236"/>
      <c r="AM734" s="236"/>
      <c r="AN734" s="236"/>
      <c r="AO734" s="236"/>
      <c r="AP734" s="236"/>
      <c r="AQ734" s="235"/>
      <c r="AR734" s="235"/>
      <c r="AS734" s="235"/>
      <c r="AT734" s="235"/>
      <c r="AU734" s="235"/>
      <c r="AV734" s="235"/>
      <c r="AW734" s="235"/>
      <c r="AX734" s="235"/>
      <c r="AY734" s="235"/>
      <c r="AZ734" s="235"/>
      <c r="BA734" s="235"/>
      <c r="BB734" s="235"/>
    </row>
    <row r="735" spans="2:54" s="234" customFormat="1" x14ac:dyDescent="0.25">
      <c r="B735" s="816"/>
      <c r="C735" s="189" t="s">
        <v>328</v>
      </c>
      <c r="D735" s="189"/>
      <c r="E735" s="232">
        <f>IF($T$16=$C735,2,0)</f>
        <v>0</v>
      </c>
      <c r="F735" s="232">
        <f>IF($T$34=$C735,2,0)</f>
        <v>0</v>
      </c>
      <c r="G735" s="232">
        <f>IF($T$52=$C735,2,0)</f>
        <v>0</v>
      </c>
      <c r="H735" s="233">
        <f>IF($T$70=$C735,2,0)</f>
        <v>0</v>
      </c>
      <c r="I735" s="233">
        <f>IF($T$88=$C735,2,0)</f>
        <v>0</v>
      </c>
      <c r="J735" s="233">
        <f>IF($T$106=$C735,2,0)</f>
        <v>0</v>
      </c>
      <c r="K735" s="233">
        <f>IF($T$124=$C735,2,0)</f>
        <v>0</v>
      </c>
      <c r="L735" s="233">
        <f>IF($T$142=$C735,2,0)</f>
        <v>0</v>
      </c>
      <c r="M735" s="233">
        <f>IF($T$160=$C735,2,0)</f>
        <v>0</v>
      </c>
      <c r="N735" s="233">
        <f>IF($T$178=$C735,2,0)</f>
        <v>0</v>
      </c>
      <c r="T735" s="235"/>
      <c r="W735" s="236"/>
      <c r="X735" s="236"/>
      <c r="Y735" s="236"/>
      <c r="Z735" s="236"/>
      <c r="AA735" s="236"/>
      <c r="AB735" s="236"/>
      <c r="AC735" s="236"/>
      <c r="AD735" s="236"/>
      <c r="AE735" s="236"/>
      <c r="AF735" s="236"/>
      <c r="AG735" s="236"/>
      <c r="AH735" s="236"/>
      <c r="AI735" s="236"/>
      <c r="AJ735" s="236"/>
      <c r="AK735" s="236"/>
      <c r="AL735" s="236"/>
      <c r="AM735" s="236"/>
      <c r="AN735" s="236"/>
      <c r="AO735" s="236"/>
      <c r="AP735" s="236"/>
      <c r="AQ735" s="235"/>
      <c r="AR735" s="235"/>
      <c r="AS735" s="235"/>
      <c r="AT735" s="235"/>
      <c r="AU735" s="235"/>
      <c r="AV735" s="235"/>
      <c r="AW735" s="235"/>
      <c r="AX735" s="235"/>
      <c r="AY735" s="235"/>
      <c r="AZ735" s="235"/>
      <c r="BA735" s="235"/>
      <c r="BB735" s="235"/>
    </row>
    <row r="736" spans="2:54" s="234" customFormat="1" x14ac:dyDescent="0.25">
      <c r="B736" s="816"/>
      <c r="C736" s="189" t="s">
        <v>329</v>
      </c>
      <c r="D736" s="189"/>
      <c r="E736" s="232">
        <f>IF($T$16=$C736,1,0)</f>
        <v>0</v>
      </c>
      <c r="F736" s="232">
        <f>IF($T$34=$C736,1,0)</f>
        <v>0</v>
      </c>
      <c r="G736" s="232">
        <f>IF($T$52=$C736,1,0)</f>
        <v>0</v>
      </c>
      <c r="H736" s="233">
        <f>IF($T$70=$C736,1,0)</f>
        <v>0</v>
      </c>
      <c r="I736" s="233">
        <f>IF($T$88=$C736,1,0)</f>
        <v>0</v>
      </c>
      <c r="J736" s="233">
        <f>IF($T$106=$C736,1,0)</f>
        <v>0</v>
      </c>
      <c r="K736" s="233">
        <f>IF($T$124=$C736,1,0)</f>
        <v>0</v>
      </c>
      <c r="L736" s="233">
        <f>IF($T$142=$C736,1,0)</f>
        <v>0</v>
      </c>
      <c r="M736" s="233">
        <f>IF($T$160=$C736,1,0)</f>
        <v>0</v>
      </c>
      <c r="N736" s="233">
        <f>IF($T$178=$C736,1,0)</f>
        <v>0</v>
      </c>
      <c r="T736" s="235"/>
      <c r="W736" s="236"/>
      <c r="X736" s="236"/>
      <c r="Y736" s="236"/>
      <c r="Z736" s="236"/>
      <c r="AA736" s="236"/>
      <c r="AB736" s="236"/>
      <c r="AC736" s="236"/>
      <c r="AD736" s="236"/>
      <c r="AE736" s="236"/>
      <c r="AF736" s="236"/>
      <c r="AG736" s="236"/>
      <c r="AH736" s="236"/>
      <c r="AI736" s="236"/>
      <c r="AJ736" s="236"/>
      <c r="AK736" s="236"/>
      <c r="AL736" s="236"/>
      <c r="AM736" s="236"/>
      <c r="AN736" s="236"/>
      <c r="AO736" s="236"/>
      <c r="AP736" s="236"/>
      <c r="AQ736" s="235"/>
      <c r="AR736" s="235"/>
      <c r="AS736" s="235"/>
      <c r="AT736" s="235"/>
      <c r="AU736" s="235"/>
      <c r="AV736" s="235"/>
      <c r="AW736" s="235"/>
      <c r="AX736" s="235"/>
      <c r="AY736" s="235"/>
      <c r="AZ736" s="235"/>
      <c r="BA736" s="235"/>
      <c r="BB736" s="235"/>
    </row>
    <row r="737" spans="2:54" s="234" customFormat="1" x14ac:dyDescent="0.25">
      <c r="B737" s="816"/>
      <c r="C737" s="189" t="s">
        <v>216</v>
      </c>
      <c r="D737" s="189"/>
      <c r="E737" s="232" t="str">
        <f>IF($T$16=$C737,"No Aplica",0)</f>
        <v>No Aplica</v>
      </c>
      <c r="F737" s="232" t="str">
        <f>IF($T$34=$C737,"No Aplica",0)</f>
        <v>No Aplica</v>
      </c>
      <c r="G737" s="232" t="str">
        <f>IF($T$52=$C737,"No Aplica",0)</f>
        <v>No Aplica</v>
      </c>
      <c r="H737" s="233" t="str">
        <f>IF($T$70=$C737,"No Aplica",0)</f>
        <v>No Aplica</v>
      </c>
      <c r="I737" s="233" t="str">
        <f>IF($T$88=$C737,"No Aplica",0)</f>
        <v>No Aplica</v>
      </c>
      <c r="J737" s="233" t="str">
        <f>IF($T$106=$C737,"No Aplica",0)</f>
        <v>No Aplica</v>
      </c>
      <c r="K737" s="233" t="str">
        <f>IF($T$124=$C737,"No Aplica",0)</f>
        <v>No Aplica</v>
      </c>
      <c r="L737" s="233" t="str">
        <f>IF($T$142=$C737,"No Aplica",0)</f>
        <v>No Aplica</v>
      </c>
      <c r="M737" s="233" t="str">
        <f>IF($T$160=$C737,"No Aplica",0)</f>
        <v>No Aplica</v>
      </c>
      <c r="N737" s="233" t="str">
        <f>IF($T$178=$C737,"No Aplica",0)</f>
        <v>No Aplica</v>
      </c>
      <c r="T737" s="235"/>
      <c r="W737" s="236"/>
      <c r="X737" s="236"/>
      <c r="Y737" s="236"/>
      <c r="Z737" s="236"/>
      <c r="AA737" s="236"/>
      <c r="AB737" s="236"/>
      <c r="AC737" s="236"/>
      <c r="AD737" s="236"/>
      <c r="AE737" s="236"/>
      <c r="AF737" s="236"/>
      <c r="AG737" s="236"/>
      <c r="AH737" s="236"/>
      <c r="AI737" s="236"/>
      <c r="AJ737" s="236"/>
      <c r="AK737" s="236"/>
      <c r="AL737" s="236"/>
      <c r="AM737" s="236"/>
      <c r="AN737" s="236"/>
      <c r="AO737" s="236"/>
      <c r="AP737" s="236"/>
      <c r="AQ737" s="235"/>
      <c r="AR737" s="235"/>
      <c r="AS737" s="235"/>
      <c r="AT737" s="235"/>
      <c r="AU737" s="235"/>
      <c r="AV737" s="235"/>
      <c r="AW737" s="235"/>
      <c r="AX737" s="235"/>
      <c r="AY737" s="235"/>
      <c r="AZ737" s="235"/>
      <c r="BA737" s="235"/>
      <c r="BB737" s="235"/>
    </row>
    <row r="738" spans="2:54" s="234" customFormat="1" x14ac:dyDescent="0.25">
      <c r="B738" s="816" t="s">
        <v>312</v>
      </c>
      <c r="C738" s="189" t="s">
        <v>330</v>
      </c>
      <c r="D738" s="189"/>
      <c r="E738" s="232">
        <f>IF($T$18=$C738,5,0)</f>
        <v>0</v>
      </c>
      <c r="F738" s="232">
        <f>IF($T$36=$C738,5,0)</f>
        <v>0</v>
      </c>
      <c r="G738" s="232">
        <f>IF($T$54=$C738,5,0)</f>
        <v>0</v>
      </c>
      <c r="H738" s="233">
        <f>IF($T$72=$C738,5,0)</f>
        <v>0</v>
      </c>
      <c r="I738" s="233">
        <f>IF($T$90=$C738,5,0)</f>
        <v>0</v>
      </c>
      <c r="J738" s="233">
        <f>IF($T$108=$C738,5,0)</f>
        <v>0</v>
      </c>
      <c r="K738" s="233">
        <f>IF($T$126=$C738,5,0)</f>
        <v>0</v>
      </c>
      <c r="L738" s="233">
        <f>IF($T$144=$C738,5,0)</f>
        <v>0</v>
      </c>
      <c r="M738" s="233">
        <f>IF($T$162=$C738,5,0)</f>
        <v>0</v>
      </c>
      <c r="N738" s="233">
        <f>IF($T$180=$C738,5,0)</f>
        <v>0</v>
      </c>
      <c r="T738" s="235"/>
      <c r="W738" s="236"/>
      <c r="X738" s="236"/>
      <c r="Y738" s="236"/>
      <c r="Z738" s="236"/>
      <c r="AA738" s="236"/>
      <c r="AB738" s="236"/>
      <c r="AC738" s="236"/>
      <c r="AD738" s="236"/>
      <c r="AE738" s="236"/>
      <c r="AF738" s="236"/>
      <c r="AG738" s="236"/>
      <c r="AH738" s="236"/>
      <c r="AI738" s="236"/>
      <c r="AJ738" s="236"/>
      <c r="AK738" s="236"/>
      <c r="AL738" s="236"/>
      <c r="AM738" s="236"/>
      <c r="AN738" s="236"/>
      <c r="AO738" s="236"/>
      <c r="AP738" s="236"/>
      <c r="AQ738" s="235"/>
      <c r="AR738" s="235"/>
      <c r="AS738" s="235"/>
      <c r="AT738" s="235"/>
      <c r="AU738" s="235"/>
      <c r="AV738" s="235"/>
      <c r="AW738" s="235"/>
      <c r="AX738" s="235"/>
      <c r="AY738" s="235"/>
      <c r="AZ738" s="235"/>
      <c r="BA738" s="235"/>
      <c r="BB738" s="235"/>
    </row>
    <row r="739" spans="2:54" s="234" customFormat="1" x14ac:dyDescent="0.25">
      <c r="B739" s="816"/>
      <c r="C739" s="189" t="s">
        <v>331</v>
      </c>
      <c r="D739" s="189"/>
      <c r="E739" s="232">
        <f>IF($T$18=$C739,4,0)</f>
        <v>0</v>
      </c>
      <c r="F739" s="232">
        <f>IF($T$36=$C739,4,0)</f>
        <v>0</v>
      </c>
      <c r="G739" s="232">
        <f>IF($T$54=$C739,4,0)</f>
        <v>0</v>
      </c>
      <c r="H739" s="233">
        <f>IF($T$72=$C739,4,0)</f>
        <v>0</v>
      </c>
      <c r="I739" s="233">
        <f>IF($T$90=$C739,4,0)</f>
        <v>0</v>
      </c>
      <c r="J739" s="233">
        <f>IF($T$108=$C739,4,0)</f>
        <v>0</v>
      </c>
      <c r="K739" s="233">
        <f>IF($T$126=$C739,4,0)</f>
        <v>0</v>
      </c>
      <c r="L739" s="233">
        <f>IF($T$144=$C739,4,0)</f>
        <v>0</v>
      </c>
      <c r="M739" s="233">
        <f>IF($T$162=$C739,4,0)</f>
        <v>0</v>
      </c>
      <c r="N739" s="233">
        <f>IF($T$180=$C739,4,0)</f>
        <v>0</v>
      </c>
      <c r="T739" s="235"/>
      <c r="W739" s="236"/>
      <c r="X739" s="236"/>
      <c r="Y739" s="236"/>
      <c r="Z739" s="236"/>
      <c r="AA739" s="236"/>
      <c r="AB739" s="236"/>
      <c r="AC739" s="236"/>
      <c r="AD739" s="236"/>
      <c r="AE739" s="236"/>
      <c r="AF739" s="236"/>
      <c r="AG739" s="236"/>
      <c r="AH739" s="236"/>
      <c r="AI739" s="236"/>
      <c r="AJ739" s="236"/>
      <c r="AK739" s="236"/>
      <c r="AL739" s="236"/>
      <c r="AM739" s="236"/>
      <c r="AN739" s="236"/>
      <c r="AO739" s="236"/>
      <c r="AP739" s="236"/>
      <c r="AQ739" s="235"/>
      <c r="AR739" s="235"/>
      <c r="AS739" s="235"/>
      <c r="AT739" s="235"/>
      <c r="AU739" s="235"/>
      <c r="AV739" s="235"/>
      <c r="AW739" s="235"/>
      <c r="AX739" s="235"/>
      <c r="AY739" s="235"/>
      <c r="AZ739" s="235"/>
      <c r="BA739" s="235"/>
      <c r="BB739" s="235"/>
    </row>
    <row r="740" spans="2:54" s="234" customFormat="1" x14ac:dyDescent="0.25">
      <c r="B740" s="816"/>
      <c r="C740" s="189" t="s">
        <v>332</v>
      </c>
      <c r="D740" s="189"/>
      <c r="E740" s="232">
        <f>IF($T$18=$C740,3,0)</f>
        <v>0</v>
      </c>
      <c r="F740" s="232">
        <f>IF($T$36=$C740,3,0)</f>
        <v>0</v>
      </c>
      <c r="G740" s="232">
        <f>IF($T$54=$C740,3,0)</f>
        <v>0</v>
      </c>
      <c r="H740" s="233">
        <f>IF($T$72=$C740,3,0)</f>
        <v>0</v>
      </c>
      <c r="I740" s="233">
        <f>IF($T$90=$C740,3,0)</f>
        <v>0</v>
      </c>
      <c r="J740" s="233">
        <f>IF($T$108=$C740,3,0)</f>
        <v>0</v>
      </c>
      <c r="K740" s="233">
        <f>IF($T$126=$C740,3,0)</f>
        <v>0</v>
      </c>
      <c r="L740" s="233">
        <f>IF($T$144=$C740,3,0)</f>
        <v>0</v>
      </c>
      <c r="M740" s="233">
        <f>IF($T$162=$C740,3,0)</f>
        <v>0</v>
      </c>
      <c r="N740" s="233">
        <f>IF($T$180=$C740,3,0)</f>
        <v>0</v>
      </c>
      <c r="T740" s="235"/>
      <c r="W740" s="236"/>
      <c r="X740" s="236"/>
      <c r="Y740" s="236"/>
      <c r="Z740" s="236"/>
      <c r="AA740" s="236"/>
      <c r="AB740" s="236"/>
      <c r="AC740" s="236"/>
      <c r="AD740" s="236"/>
      <c r="AE740" s="236"/>
      <c r="AF740" s="236"/>
      <c r="AG740" s="236"/>
      <c r="AH740" s="236"/>
      <c r="AI740" s="236"/>
      <c r="AJ740" s="236"/>
      <c r="AK740" s="236"/>
      <c r="AL740" s="236"/>
      <c r="AM740" s="236"/>
      <c r="AN740" s="236"/>
      <c r="AO740" s="236"/>
      <c r="AP740" s="236"/>
      <c r="AQ740" s="235"/>
      <c r="AR740" s="235"/>
      <c r="AS740" s="235"/>
      <c r="AT740" s="235"/>
      <c r="AU740" s="235"/>
      <c r="AV740" s="235"/>
      <c r="AW740" s="235"/>
      <c r="AX740" s="235"/>
      <c r="AY740" s="235"/>
      <c r="AZ740" s="235"/>
      <c r="BA740" s="235"/>
      <c r="BB740" s="235"/>
    </row>
    <row r="741" spans="2:54" s="234" customFormat="1" x14ac:dyDescent="0.25">
      <c r="B741" s="816"/>
      <c r="C741" s="189" t="s">
        <v>333</v>
      </c>
      <c r="D741" s="189"/>
      <c r="E741" s="232">
        <f>IF($T$18=$C741,1,0)</f>
        <v>0</v>
      </c>
      <c r="F741" s="232">
        <f>IF($T$36=$C741,1,0)</f>
        <v>0</v>
      </c>
      <c r="G741" s="232">
        <f>IF($T$54=$C741,1,0)</f>
        <v>0</v>
      </c>
      <c r="H741" s="233">
        <f>IF($T$72=$C741,1,0)</f>
        <v>0</v>
      </c>
      <c r="I741" s="233">
        <f>IF($T$90=$C741,1,0)</f>
        <v>0</v>
      </c>
      <c r="J741" s="233">
        <f>IF($T$108=$C741,1,0)</f>
        <v>0</v>
      </c>
      <c r="K741" s="233">
        <f>IF($T$126=$C741,1,0)</f>
        <v>0</v>
      </c>
      <c r="L741" s="233">
        <f>IF($T$144=$C741,1,0)</f>
        <v>0</v>
      </c>
      <c r="M741" s="233">
        <f>IF($T$162=$C741,1,0)</f>
        <v>0</v>
      </c>
      <c r="N741" s="233">
        <f>IF($T$180=$C741,1,0)</f>
        <v>0</v>
      </c>
      <c r="T741" s="235"/>
      <c r="W741" s="236"/>
      <c r="X741" s="236"/>
      <c r="Y741" s="236"/>
      <c r="Z741" s="236"/>
      <c r="AA741" s="236"/>
      <c r="AB741" s="236"/>
      <c r="AC741" s="236"/>
      <c r="AD741" s="236"/>
      <c r="AE741" s="236"/>
      <c r="AF741" s="236"/>
      <c r="AG741" s="236"/>
      <c r="AH741" s="236"/>
      <c r="AI741" s="236"/>
      <c r="AJ741" s="236"/>
      <c r="AK741" s="236"/>
      <c r="AL741" s="236"/>
      <c r="AM741" s="236"/>
      <c r="AN741" s="236"/>
      <c r="AO741" s="236"/>
      <c r="AP741" s="236"/>
      <c r="AQ741" s="235"/>
      <c r="AR741" s="235"/>
      <c r="AS741" s="235"/>
      <c r="AT741" s="235"/>
      <c r="AU741" s="235"/>
      <c r="AV741" s="235"/>
      <c r="AW741" s="235"/>
      <c r="AX741" s="235"/>
      <c r="AY741" s="235"/>
      <c r="AZ741" s="235"/>
      <c r="BA741" s="235"/>
      <c r="BB741" s="235"/>
    </row>
    <row r="742" spans="2:54" s="234" customFormat="1" x14ac:dyDescent="0.25">
      <c r="B742" s="816"/>
      <c r="C742" s="189" t="s">
        <v>216</v>
      </c>
      <c r="D742" s="189"/>
      <c r="E742" s="232" t="str">
        <f>IF($T$18=$C742,"No Aplica",0)</f>
        <v>No Aplica</v>
      </c>
      <c r="F742" s="232" t="str">
        <f>IF($T$36=$C742,"No Aplica",0)</f>
        <v>No Aplica</v>
      </c>
      <c r="G742" s="232" t="str">
        <f>IF($T$54=$C742,"No Aplica",0)</f>
        <v>No Aplica</v>
      </c>
      <c r="H742" s="233" t="str">
        <f>IF($T$72=$C742,"No Aplica",0)</f>
        <v>No Aplica</v>
      </c>
      <c r="I742" s="233" t="str">
        <f>IF($T$90=$C742,"No Aplica",0)</f>
        <v>No Aplica</v>
      </c>
      <c r="J742" s="233" t="str">
        <f>IF($T$108=$C742,"No Aplica",0)</f>
        <v>No Aplica</v>
      </c>
      <c r="K742" s="233" t="str">
        <f>IF($T$126=$C742,"No Aplica",0)</f>
        <v>No Aplica</v>
      </c>
      <c r="L742" s="233" t="str">
        <f>IF($T$144=$C742,"No Aplica",0)</f>
        <v>No Aplica</v>
      </c>
      <c r="M742" s="233" t="str">
        <f>IF($T$162=$C742,"No Aplica",0)</f>
        <v>No Aplica</v>
      </c>
      <c r="N742" s="233" t="str">
        <f>IF($T$180=$C742,"No Aplica",0)</f>
        <v>No Aplica</v>
      </c>
      <c r="T742" s="235"/>
      <c r="W742" s="236"/>
      <c r="X742" s="236"/>
      <c r="Y742" s="236"/>
      <c r="Z742" s="236"/>
      <c r="AA742" s="236"/>
      <c r="AB742" s="236"/>
      <c r="AC742" s="236"/>
      <c r="AD742" s="236"/>
      <c r="AE742" s="236"/>
      <c r="AF742" s="236"/>
      <c r="AG742" s="236"/>
      <c r="AH742" s="236"/>
      <c r="AI742" s="236"/>
      <c r="AJ742" s="236"/>
      <c r="AK742" s="236"/>
      <c r="AL742" s="236"/>
      <c r="AM742" s="236"/>
      <c r="AN742" s="236"/>
      <c r="AO742" s="236"/>
      <c r="AP742" s="236"/>
      <c r="AQ742" s="235"/>
      <c r="AR742" s="235"/>
      <c r="AS742" s="235"/>
      <c r="AT742" s="235"/>
      <c r="AU742" s="235"/>
      <c r="AV742" s="235"/>
      <c r="AW742" s="235"/>
      <c r="AX742" s="235"/>
      <c r="AY742" s="235"/>
      <c r="AZ742" s="235"/>
      <c r="BA742" s="235"/>
      <c r="BB742" s="235"/>
    </row>
    <row r="743" spans="2:54" s="234" customFormat="1" x14ac:dyDescent="0.25">
      <c r="B743" s="816" t="s">
        <v>313</v>
      </c>
      <c r="C743" s="189" t="s">
        <v>338</v>
      </c>
      <c r="D743" s="189"/>
      <c r="E743" s="232">
        <f>IF($T$20=$C743,5,0)</f>
        <v>0</v>
      </c>
      <c r="F743" s="232">
        <f>IF($T$38=$C743,5,0)</f>
        <v>0</v>
      </c>
      <c r="G743" s="232">
        <f>IF($T$56=$C743,5,0)</f>
        <v>0</v>
      </c>
      <c r="H743" s="233">
        <f>IF($T$74=$C743,5,0)</f>
        <v>0</v>
      </c>
      <c r="I743" s="233">
        <f>IF($T$92=$C743,5,0)</f>
        <v>0</v>
      </c>
      <c r="J743" s="233">
        <f>IF($T$110=$C743,5,0)</f>
        <v>0</v>
      </c>
      <c r="K743" s="233">
        <f>IF($T$128=$C743,5,0)</f>
        <v>0</v>
      </c>
      <c r="L743" s="233">
        <f>IF($T$146=$C743,5,0)</f>
        <v>0</v>
      </c>
      <c r="M743" s="233">
        <f>IF($T$164=$C743,5,0)</f>
        <v>0</v>
      </c>
      <c r="N743" s="233">
        <f>IF($T$182=$C743,5,0)</f>
        <v>0</v>
      </c>
      <c r="T743" s="235"/>
      <c r="W743" s="236"/>
      <c r="X743" s="236"/>
      <c r="Y743" s="236"/>
      <c r="Z743" s="236"/>
      <c r="AA743" s="236"/>
      <c r="AB743" s="236"/>
      <c r="AC743" s="236"/>
      <c r="AD743" s="236"/>
      <c r="AE743" s="236"/>
      <c r="AF743" s="236"/>
      <c r="AG743" s="236"/>
      <c r="AH743" s="236"/>
      <c r="AI743" s="236"/>
      <c r="AJ743" s="236"/>
      <c r="AK743" s="236"/>
      <c r="AL743" s="236"/>
      <c r="AM743" s="236"/>
      <c r="AN743" s="236"/>
      <c r="AO743" s="236"/>
      <c r="AP743" s="236"/>
      <c r="AQ743" s="235"/>
      <c r="AR743" s="235"/>
      <c r="AS743" s="235"/>
      <c r="AT743" s="235"/>
      <c r="AU743" s="235"/>
      <c r="AV743" s="235"/>
      <c r="AW743" s="235"/>
      <c r="AX743" s="235"/>
      <c r="AY743" s="235"/>
      <c r="AZ743" s="235"/>
      <c r="BA743" s="235"/>
      <c r="BB743" s="235"/>
    </row>
    <row r="744" spans="2:54" s="234" customFormat="1" x14ac:dyDescent="0.25">
      <c r="B744" s="816"/>
      <c r="C744" s="189" t="s">
        <v>339</v>
      </c>
      <c r="D744" s="189"/>
      <c r="E744" s="232">
        <f>IF($T$20=$C744,4,0)</f>
        <v>0</v>
      </c>
      <c r="F744" s="232">
        <f>IF($T$38=$C744,4,0)</f>
        <v>0</v>
      </c>
      <c r="G744" s="232">
        <f>IF($T$56=$C744,4,0)</f>
        <v>0</v>
      </c>
      <c r="H744" s="233">
        <f>IF($T$74=$C744,4,0)</f>
        <v>0</v>
      </c>
      <c r="I744" s="233">
        <f>IF($T$92=$C744,4,0)</f>
        <v>0</v>
      </c>
      <c r="J744" s="233">
        <f>IF($T$110=$C744,4,0)</f>
        <v>0</v>
      </c>
      <c r="K744" s="233">
        <f>IF($T$128=$C744,4,0)</f>
        <v>0</v>
      </c>
      <c r="L744" s="233">
        <f>IF($T$146=$C744,4,0)</f>
        <v>0</v>
      </c>
      <c r="M744" s="233">
        <f>IF($T$164=$C744,4,0)</f>
        <v>0</v>
      </c>
      <c r="N744" s="233">
        <f>IF($T$182=$C744,4,0)</f>
        <v>0</v>
      </c>
      <c r="T744" s="235"/>
      <c r="W744" s="236"/>
      <c r="X744" s="236"/>
      <c r="Y744" s="236"/>
      <c r="Z744" s="236"/>
      <c r="AA744" s="236"/>
      <c r="AB744" s="236"/>
      <c r="AC744" s="236"/>
      <c r="AD744" s="236"/>
      <c r="AE744" s="236"/>
      <c r="AF744" s="236"/>
      <c r="AG744" s="236"/>
      <c r="AH744" s="236"/>
      <c r="AI744" s="236"/>
      <c r="AJ744" s="236"/>
      <c r="AK744" s="236"/>
      <c r="AL744" s="236"/>
      <c r="AM744" s="236"/>
      <c r="AN744" s="236"/>
      <c r="AO744" s="236"/>
      <c r="AP744" s="236"/>
      <c r="AQ744" s="235"/>
      <c r="AR744" s="235"/>
      <c r="AS744" s="235"/>
      <c r="AT744" s="235"/>
      <c r="AU744" s="235"/>
      <c r="AV744" s="235"/>
      <c r="AW744" s="235"/>
      <c r="AX744" s="235"/>
      <c r="AY744" s="235"/>
      <c r="AZ744" s="235"/>
      <c r="BA744" s="235"/>
      <c r="BB744" s="235"/>
    </row>
    <row r="745" spans="2:54" s="234" customFormat="1" x14ac:dyDescent="0.25">
      <c r="B745" s="816"/>
      <c r="C745" s="189" t="s">
        <v>340</v>
      </c>
      <c r="D745" s="189"/>
      <c r="E745" s="232">
        <f>IF($T$20=$C745,3,0)</f>
        <v>0</v>
      </c>
      <c r="F745" s="232">
        <f>IF($T$38=$C745,3,0)</f>
        <v>0</v>
      </c>
      <c r="G745" s="232">
        <f>IF($T$56=$C745,3,0)</f>
        <v>0</v>
      </c>
      <c r="H745" s="233">
        <f>IF($T$74=$C745,3,0)</f>
        <v>0</v>
      </c>
      <c r="I745" s="233">
        <f>IF($T$92=$C745,3,0)</f>
        <v>0</v>
      </c>
      <c r="J745" s="233">
        <f>IF($T$110=$C745,3,0)</f>
        <v>0</v>
      </c>
      <c r="K745" s="233">
        <f>IF($T$128=$C745,3,0)</f>
        <v>0</v>
      </c>
      <c r="L745" s="233">
        <f>IF($T$146=$C745,3,0)</f>
        <v>0</v>
      </c>
      <c r="M745" s="233">
        <f>IF($T$164=$C745,3,0)</f>
        <v>0</v>
      </c>
      <c r="N745" s="233">
        <f>IF($T$182=$C745,3,0)</f>
        <v>0</v>
      </c>
      <c r="T745" s="235"/>
      <c r="W745" s="236"/>
      <c r="X745" s="236"/>
      <c r="Y745" s="236"/>
      <c r="Z745" s="236"/>
      <c r="AA745" s="236"/>
      <c r="AB745" s="236"/>
      <c r="AC745" s="236"/>
      <c r="AD745" s="236"/>
      <c r="AE745" s="236"/>
      <c r="AF745" s="236"/>
      <c r="AG745" s="236"/>
      <c r="AH745" s="236"/>
      <c r="AI745" s="236"/>
      <c r="AJ745" s="236"/>
      <c r="AK745" s="236"/>
      <c r="AL745" s="236"/>
      <c r="AM745" s="236"/>
      <c r="AN745" s="236"/>
      <c r="AO745" s="236"/>
      <c r="AP745" s="236"/>
      <c r="AQ745" s="235"/>
      <c r="AR745" s="235"/>
      <c r="AS745" s="235"/>
      <c r="AT745" s="235"/>
      <c r="AU745" s="235"/>
      <c r="AV745" s="235"/>
      <c r="AW745" s="235"/>
      <c r="AX745" s="235"/>
      <c r="AY745" s="235"/>
      <c r="AZ745" s="235"/>
      <c r="BA745" s="235"/>
      <c r="BB745" s="235"/>
    </row>
    <row r="746" spans="2:54" s="234" customFormat="1" x14ac:dyDescent="0.25">
      <c r="B746" s="816"/>
      <c r="C746" s="189" t="s">
        <v>341</v>
      </c>
      <c r="D746" s="189"/>
      <c r="E746" s="232">
        <f>IF($T$20=$C746,2,0)</f>
        <v>0</v>
      </c>
      <c r="F746" s="232">
        <f>IF($T$38=$C746,2,0)</f>
        <v>0</v>
      </c>
      <c r="G746" s="232">
        <f>IF($T$56=$C746,2,0)</f>
        <v>0</v>
      </c>
      <c r="H746" s="233">
        <f>IF($T$74=$C746,2,0)</f>
        <v>0</v>
      </c>
      <c r="I746" s="233">
        <f>IF($T$92=$C746,2,0)</f>
        <v>0</v>
      </c>
      <c r="J746" s="233">
        <f>IF($T$110=$C746,2,0)</f>
        <v>0</v>
      </c>
      <c r="K746" s="233">
        <f>IF($T$128=$C746,2,0)</f>
        <v>0</v>
      </c>
      <c r="L746" s="233">
        <f>IF($T$146=$C746,2,0)</f>
        <v>0</v>
      </c>
      <c r="M746" s="233">
        <f>IF($T$164=$C746,2,0)</f>
        <v>0</v>
      </c>
      <c r="N746" s="233">
        <f>IF($T$182=$C746,2,0)</f>
        <v>0</v>
      </c>
      <c r="T746" s="235"/>
      <c r="W746" s="236"/>
      <c r="X746" s="236"/>
      <c r="Y746" s="236"/>
      <c r="Z746" s="236"/>
      <c r="AA746" s="236"/>
      <c r="AB746" s="236"/>
      <c r="AC746" s="236"/>
      <c r="AD746" s="236"/>
      <c r="AE746" s="236"/>
      <c r="AF746" s="236"/>
      <c r="AG746" s="236"/>
      <c r="AH746" s="236"/>
      <c r="AI746" s="236"/>
      <c r="AJ746" s="236"/>
      <c r="AK746" s="236"/>
      <c r="AL746" s="236"/>
      <c r="AM746" s="236"/>
      <c r="AN746" s="236"/>
      <c r="AO746" s="236"/>
      <c r="AP746" s="236"/>
      <c r="AQ746" s="235"/>
      <c r="AR746" s="235"/>
      <c r="AS746" s="235"/>
      <c r="AT746" s="235"/>
      <c r="AU746" s="235"/>
      <c r="AV746" s="235"/>
      <c r="AW746" s="235"/>
      <c r="AX746" s="235"/>
      <c r="AY746" s="235"/>
      <c r="AZ746" s="235"/>
      <c r="BA746" s="235"/>
      <c r="BB746" s="235"/>
    </row>
    <row r="747" spans="2:54" s="234" customFormat="1" x14ac:dyDescent="0.25">
      <c r="B747" s="816"/>
      <c r="C747" s="189" t="s">
        <v>334</v>
      </c>
      <c r="D747" s="189"/>
      <c r="E747" s="232">
        <f>IF($T$20=$C747,1,0)</f>
        <v>0</v>
      </c>
      <c r="F747" s="232">
        <f>IF($T$38=$C747,1,0)</f>
        <v>0</v>
      </c>
      <c r="G747" s="232">
        <f>IF($T$56=$C747,1,0)</f>
        <v>0</v>
      </c>
      <c r="H747" s="233">
        <f>IF($T$74=$C747,1,0)</f>
        <v>0</v>
      </c>
      <c r="I747" s="233">
        <f>IF($T$92=$C747,1,0)</f>
        <v>0</v>
      </c>
      <c r="J747" s="233">
        <f>IF($T$110=$C747,1,0)</f>
        <v>0</v>
      </c>
      <c r="K747" s="233">
        <f>IF($T$128=$C747,1,0)</f>
        <v>0</v>
      </c>
      <c r="L747" s="233">
        <f>IF($T$146=$C747,1,0)</f>
        <v>0</v>
      </c>
      <c r="M747" s="233">
        <f>IF($T$164=$C747,1,0)</f>
        <v>0</v>
      </c>
      <c r="N747" s="233">
        <f>IF($T$182=$C747,1,0)</f>
        <v>0</v>
      </c>
      <c r="T747" s="235"/>
      <c r="W747" s="236"/>
      <c r="X747" s="236"/>
      <c r="Y747" s="236"/>
      <c r="Z747" s="236"/>
      <c r="AA747" s="236"/>
      <c r="AB747" s="236"/>
      <c r="AC747" s="236"/>
      <c r="AD747" s="236"/>
      <c r="AE747" s="236"/>
      <c r="AF747" s="236"/>
      <c r="AG747" s="236"/>
      <c r="AH747" s="236"/>
      <c r="AI747" s="236"/>
      <c r="AJ747" s="236"/>
      <c r="AK747" s="236"/>
      <c r="AL747" s="236"/>
      <c r="AM747" s="236"/>
      <c r="AN747" s="236"/>
      <c r="AO747" s="236"/>
      <c r="AP747" s="236"/>
      <c r="AQ747" s="235"/>
      <c r="AR747" s="235"/>
      <c r="AS747" s="235"/>
      <c r="AT747" s="235"/>
      <c r="AU747" s="235"/>
      <c r="AV747" s="235"/>
      <c r="AW747" s="235"/>
      <c r="AX747" s="235"/>
      <c r="AY747" s="235"/>
      <c r="AZ747" s="235"/>
      <c r="BA747" s="235"/>
      <c r="BB747" s="235"/>
    </row>
    <row r="748" spans="2:54" s="234" customFormat="1" x14ac:dyDescent="0.25">
      <c r="B748" s="816"/>
      <c r="C748" s="189" t="s">
        <v>216</v>
      </c>
      <c r="D748" s="189"/>
      <c r="E748" s="232" t="str">
        <f>IF($T$20=$C748,"No Aplica",0)</f>
        <v>No Aplica</v>
      </c>
      <c r="F748" s="232" t="str">
        <f>IF($T$38=$C748,"No Aplica",0)</f>
        <v>No Aplica</v>
      </c>
      <c r="G748" s="232" t="str">
        <f>IF($T$56=$C748,"No Aplica",0)</f>
        <v>No Aplica</v>
      </c>
      <c r="H748" s="233" t="str">
        <f>IF($T$74=$C748,"No Aplica",0)</f>
        <v>No Aplica</v>
      </c>
      <c r="I748" s="233" t="str">
        <f>IF($T$92=$C748,"No Aplica",0)</f>
        <v>No Aplica</v>
      </c>
      <c r="J748" s="233" t="str">
        <f>IF($T$110=$C748,"No Aplica",0)</f>
        <v>No Aplica</v>
      </c>
      <c r="K748" s="233" t="str">
        <f>IF($T$128=$C748,"No Aplica",0)</f>
        <v>No Aplica</v>
      </c>
      <c r="L748" s="233" t="str">
        <f>IF($T$146=$C748,"No Aplica",0)</f>
        <v>No Aplica</v>
      </c>
      <c r="M748" s="233" t="str">
        <f>IF($T$164=$C748,"No Aplica",0)</f>
        <v>No Aplica</v>
      </c>
      <c r="N748" s="233" t="str">
        <f>IF($T$182=$C748,"No Aplica",0)</f>
        <v>No Aplica</v>
      </c>
      <c r="T748" s="235"/>
      <c r="W748" s="236"/>
      <c r="X748" s="236"/>
      <c r="Y748" s="236"/>
      <c r="Z748" s="236"/>
      <c r="AA748" s="236"/>
      <c r="AB748" s="236"/>
      <c r="AC748" s="236"/>
      <c r="AD748" s="236"/>
      <c r="AE748" s="236"/>
      <c r="AF748" s="236"/>
      <c r="AG748" s="236"/>
      <c r="AH748" s="236"/>
      <c r="AI748" s="236"/>
      <c r="AJ748" s="236"/>
      <c r="AK748" s="236"/>
      <c r="AL748" s="236"/>
      <c r="AM748" s="236"/>
      <c r="AN748" s="236"/>
      <c r="AO748" s="236"/>
      <c r="AP748" s="236"/>
      <c r="AQ748" s="235"/>
      <c r="AR748" s="235"/>
      <c r="AS748" s="235"/>
      <c r="AT748" s="235"/>
      <c r="AU748" s="235"/>
      <c r="AV748" s="235"/>
      <c r="AW748" s="235"/>
      <c r="AX748" s="235"/>
      <c r="AY748" s="235"/>
      <c r="AZ748" s="235"/>
      <c r="BA748" s="235"/>
      <c r="BB748" s="235"/>
    </row>
    <row r="749" spans="2:54" s="234" customFormat="1" x14ac:dyDescent="0.25">
      <c r="B749" s="816" t="s">
        <v>311</v>
      </c>
      <c r="C749" s="189" t="s">
        <v>335</v>
      </c>
      <c r="D749" s="189"/>
      <c r="E749" s="232">
        <f>IF($T$22=$C749,5,0)</f>
        <v>0</v>
      </c>
      <c r="F749" s="232">
        <f>IF($T$40=$C749,5,0)</f>
        <v>0</v>
      </c>
      <c r="G749" s="232">
        <f>IF($T$58=$C749,5,0)</f>
        <v>0</v>
      </c>
      <c r="H749" s="233">
        <f>IF($T$76=$C749,5,0)</f>
        <v>0</v>
      </c>
      <c r="I749" s="233">
        <f>IF($T$94=$C749,5,0)</f>
        <v>0</v>
      </c>
      <c r="J749" s="233">
        <f>IF($T$112=$C749,5,0)</f>
        <v>0</v>
      </c>
      <c r="K749" s="233">
        <f>IF($T$130=$C749,5,0)</f>
        <v>0</v>
      </c>
      <c r="L749" s="233">
        <f>IF($T$148=$C749,5,0)</f>
        <v>0</v>
      </c>
      <c r="M749" s="233">
        <f>IF($T$166=$C749,5,0)</f>
        <v>0</v>
      </c>
      <c r="N749" s="233">
        <f>IF($T$184=$C749,5,0)</f>
        <v>0</v>
      </c>
      <c r="T749" s="235"/>
      <c r="W749" s="236"/>
      <c r="X749" s="236"/>
      <c r="Y749" s="236"/>
      <c r="Z749" s="236"/>
      <c r="AA749" s="236"/>
      <c r="AB749" s="236"/>
      <c r="AC749" s="236"/>
      <c r="AD749" s="236"/>
      <c r="AE749" s="236"/>
      <c r="AF749" s="236"/>
      <c r="AG749" s="236"/>
      <c r="AH749" s="236"/>
      <c r="AI749" s="236"/>
      <c r="AJ749" s="236"/>
      <c r="AK749" s="236"/>
      <c r="AL749" s="236"/>
      <c r="AM749" s="236"/>
      <c r="AN749" s="236"/>
      <c r="AO749" s="236"/>
      <c r="AP749" s="236"/>
      <c r="AQ749" s="235"/>
      <c r="AR749" s="235"/>
      <c r="AS749" s="235"/>
      <c r="AT749" s="235"/>
      <c r="AU749" s="235"/>
      <c r="AV749" s="235"/>
      <c r="AW749" s="235"/>
      <c r="AX749" s="235"/>
      <c r="AY749" s="235"/>
      <c r="AZ749" s="235"/>
      <c r="BA749" s="235"/>
      <c r="BB749" s="235"/>
    </row>
    <row r="750" spans="2:54" s="234" customFormat="1" x14ac:dyDescent="0.25">
      <c r="B750" s="816"/>
      <c r="C750" s="189" t="s">
        <v>336</v>
      </c>
      <c r="D750" s="189"/>
      <c r="E750" s="232">
        <f>IF($T$22=$C750,4,0)</f>
        <v>0</v>
      </c>
      <c r="F750" s="232">
        <f>IF($T$40=$C750,4,0)</f>
        <v>0</v>
      </c>
      <c r="G750" s="232">
        <f>IF($T$58=$C750,4,0)</f>
        <v>0</v>
      </c>
      <c r="H750" s="233">
        <f>IF($T$76=$C750,4,0)</f>
        <v>0</v>
      </c>
      <c r="I750" s="233">
        <f>IF($T$94=$C750,4,0)</f>
        <v>0</v>
      </c>
      <c r="J750" s="233">
        <f>IF($T$112=$C750,4,0)</f>
        <v>0</v>
      </c>
      <c r="K750" s="233">
        <f>IF($T$130=$C750,4,0)</f>
        <v>0</v>
      </c>
      <c r="L750" s="233">
        <f>IF($T$148=$C750,4,0)</f>
        <v>0</v>
      </c>
      <c r="M750" s="233">
        <f>IF($T$166=$C750,4,0)</f>
        <v>0</v>
      </c>
      <c r="N750" s="233">
        <f>IF($T$184=$C750,4,0)</f>
        <v>0</v>
      </c>
      <c r="T750" s="235"/>
      <c r="W750" s="236"/>
      <c r="X750" s="236"/>
      <c r="Y750" s="236"/>
      <c r="Z750" s="236"/>
      <c r="AA750" s="236"/>
      <c r="AB750" s="236"/>
      <c r="AC750" s="236"/>
      <c r="AD750" s="236"/>
      <c r="AE750" s="236"/>
      <c r="AF750" s="236"/>
      <c r="AG750" s="236"/>
      <c r="AH750" s="236"/>
      <c r="AI750" s="236"/>
      <c r="AJ750" s="236"/>
      <c r="AK750" s="236"/>
      <c r="AL750" s="236"/>
      <c r="AM750" s="236"/>
      <c r="AN750" s="236"/>
      <c r="AO750" s="236"/>
      <c r="AP750" s="236"/>
      <c r="AQ750" s="235"/>
      <c r="AR750" s="235"/>
      <c r="AS750" s="235"/>
      <c r="AT750" s="235"/>
      <c r="AU750" s="235"/>
      <c r="AV750" s="235"/>
      <c r="AW750" s="235"/>
      <c r="AX750" s="235"/>
      <c r="AY750" s="235"/>
      <c r="AZ750" s="235"/>
      <c r="BA750" s="235"/>
      <c r="BB750" s="235"/>
    </row>
    <row r="751" spans="2:54" s="234" customFormat="1" x14ac:dyDescent="0.25">
      <c r="B751" s="816"/>
      <c r="C751" s="189" t="s">
        <v>337</v>
      </c>
      <c r="D751" s="189"/>
      <c r="E751" s="232">
        <f>IF($T$22=$C751,3,0)</f>
        <v>0</v>
      </c>
      <c r="F751" s="232">
        <f>IF($T$40=$C751,3,0)</f>
        <v>0</v>
      </c>
      <c r="G751" s="232">
        <f>IF($T$58=$C751,3,0)</f>
        <v>0</v>
      </c>
      <c r="H751" s="233">
        <f>IF($T$76=$C751,3,0)</f>
        <v>0</v>
      </c>
      <c r="I751" s="233">
        <f>IF($T$94=$C751,3,0)</f>
        <v>0</v>
      </c>
      <c r="J751" s="233">
        <f>IF($T$112=$C751,3,0)</f>
        <v>0</v>
      </c>
      <c r="K751" s="233">
        <f>IF($T$130=$C751,3,0)</f>
        <v>0</v>
      </c>
      <c r="L751" s="233">
        <f>IF($T$148=$C751,3,0)</f>
        <v>0</v>
      </c>
      <c r="M751" s="233">
        <f>IF($T$166=$C751,3,0)</f>
        <v>0</v>
      </c>
      <c r="N751" s="233">
        <f>IF($T$184=$C751,3,0)</f>
        <v>0</v>
      </c>
      <c r="T751" s="235"/>
      <c r="W751" s="236"/>
      <c r="X751" s="236"/>
      <c r="Y751" s="236"/>
      <c r="Z751" s="236"/>
      <c r="AA751" s="236"/>
      <c r="AB751" s="236"/>
      <c r="AC751" s="236"/>
      <c r="AD751" s="236"/>
      <c r="AE751" s="236"/>
      <c r="AF751" s="236"/>
      <c r="AG751" s="236"/>
      <c r="AH751" s="236"/>
      <c r="AI751" s="236"/>
      <c r="AJ751" s="236"/>
      <c r="AK751" s="236"/>
      <c r="AL751" s="236"/>
      <c r="AM751" s="236"/>
      <c r="AN751" s="236"/>
      <c r="AO751" s="236"/>
      <c r="AP751" s="236"/>
      <c r="AQ751" s="235"/>
      <c r="AR751" s="235"/>
      <c r="AS751" s="235"/>
      <c r="AT751" s="235"/>
      <c r="AU751" s="235"/>
      <c r="AV751" s="235"/>
      <c r="AW751" s="235"/>
      <c r="AX751" s="235"/>
      <c r="AY751" s="235"/>
      <c r="AZ751" s="235"/>
      <c r="BA751" s="235"/>
      <c r="BB751" s="235"/>
    </row>
    <row r="752" spans="2:54" s="234" customFormat="1" x14ac:dyDescent="0.25">
      <c r="B752" s="816"/>
      <c r="C752" s="189" t="s">
        <v>411</v>
      </c>
      <c r="D752" s="189"/>
      <c r="E752" s="232">
        <f>IF($T$22=$C752,1,0)</f>
        <v>0</v>
      </c>
      <c r="F752" s="232">
        <f>IF($T$40=$C752,1,0)</f>
        <v>0</v>
      </c>
      <c r="G752" s="232">
        <f>IF($T$58=$C752,1,0)</f>
        <v>0</v>
      </c>
      <c r="H752" s="233">
        <f>IF($T$76=$C752,1,0)</f>
        <v>0</v>
      </c>
      <c r="I752" s="233">
        <f>IF($T$94=$C752,1,0)</f>
        <v>0</v>
      </c>
      <c r="J752" s="233">
        <f>IF($T$112=$C752,1,0)</f>
        <v>0</v>
      </c>
      <c r="K752" s="233">
        <f>IF($T$130=$C752,1,0)</f>
        <v>0</v>
      </c>
      <c r="L752" s="233">
        <f>IF($T$148=$C752,1,0)</f>
        <v>0</v>
      </c>
      <c r="M752" s="233">
        <f>IF($T$166=$C752,1,0)</f>
        <v>0</v>
      </c>
      <c r="N752" s="233">
        <f>IF($T$184=$C752,1,0)</f>
        <v>0</v>
      </c>
      <c r="T752" s="235"/>
      <c r="W752" s="236"/>
      <c r="X752" s="236"/>
      <c r="Y752" s="236"/>
      <c r="Z752" s="236"/>
      <c r="AA752" s="236"/>
      <c r="AB752" s="236"/>
      <c r="AC752" s="236"/>
      <c r="AD752" s="236"/>
      <c r="AE752" s="236"/>
      <c r="AF752" s="236"/>
      <c r="AG752" s="236"/>
      <c r="AH752" s="236"/>
      <c r="AI752" s="236"/>
      <c r="AJ752" s="236"/>
      <c r="AK752" s="236"/>
      <c r="AL752" s="236"/>
      <c r="AM752" s="236"/>
      <c r="AN752" s="236"/>
      <c r="AO752" s="236"/>
      <c r="AP752" s="236"/>
      <c r="AQ752" s="235"/>
      <c r="AR752" s="235"/>
      <c r="AS752" s="235"/>
      <c r="AT752" s="235"/>
      <c r="AU752" s="235"/>
      <c r="AV752" s="235"/>
      <c r="AW752" s="235"/>
      <c r="AX752" s="235"/>
      <c r="AY752" s="235"/>
      <c r="AZ752" s="235"/>
      <c r="BA752" s="235"/>
      <c r="BB752" s="235"/>
    </row>
    <row r="753" spans="2:54" s="234" customFormat="1" x14ac:dyDescent="0.25">
      <c r="B753" s="816"/>
      <c r="C753" s="189" t="s">
        <v>216</v>
      </c>
      <c r="D753" s="189"/>
      <c r="E753" s="232" t="str">
        <f>IF($T$22=$C753,"No Aplica",0)</f>
        <v>No Aplica</v>
      </c>
      <c r="F753" s="232" t="str">
        <f>IF($T$40=$C753,"No Aplica",0)</f>
        <v>No Aplica</v>
      </c>
      <c r="G753" s="232" t="str">
        <f>IF($T$58=$C753,"No Aplica",0)</f>
        <v>No Aplica</v>
      </c>
      <c r="H753" s="233" t="str">
        <f>IF($T$76=$C753,"No Aplica",0)</f>
        <v>No Aplica</v>
      </c>
      <c r="I753" s="233" t="str">
        <f>IF($T$94=$C753,"No Aplica",0)</f>
        <v>No Aplica</v>
      </c>
      <c r="J753" s="233" t="str">
        <f>IF($T$112=$C753,"No Aplica",0)</f>
        <v>No Aplica</v>
      </c>
      <c r="K753" s="233" t="str">
        <f>IF($T$130=$C753,"No Aplica",0)</f>
        <v>No Aplica</v>
      </c>
      <c r="L753" s="233" t="str">
        <f>IF($T$148=$C753,"No Aplica",0)</f>
        <v>No Aplica</v>
      </c>
      <c r="M753" s="233" t="str">
        <f>IF($T$166=$C753,"No Aplica",0)</f>
        <v>No Aplica</v>
      </c>
      <c r="N753" s="233" t="str">
        <f>IF($T$184=$C753,"No Aplica",0)</f>
        <v>No Aplica</v>
      </c>
      <c r="T753" s="235"/>
      <c r="W753" s="236"/>
      <c r="X753" s="236"/>
      <c r="Y753" s="236"/>
      <c r="Z753" s="236"/>
      <c r="AA753" s="236"/>
      <c r="AB753" s="236"/>
      <c r="AC753" s="236"/>
      <c r="AD753" s="236"/>
      <c r="AE753" s="236"/>
      <c r="AF753" s="236"/>
      <c r="AG753" s="236"/>
      <c r="AH753" s="236"/>
      <c r="AI753" s="236"/>
      <c r="AJ753" s="236"/>
      <c r="AK753" s="236"/>
      <c r="AL753" s="236"/>
      <c r="AM753" s="236"/>
      <c r="AN753" s="236"/>
      <c r="AO753" s="236"/>
      <c r="AP753" s="236"/>
      <c r="AQ753" s="235"/>
      <c r="AR753" s="235"/>
      <c r="AS753" s="235"/>
      <c r="AT753" s="235"/>
      <c r="AU753" s="235"/>
      <c r="AV753" s="235"/>
      <c r="AW753" s="235"/>
      <c r="AX753" s="235"/>
      <c r="AY753" s="235"/>
      <c r="AZ753" s="235"/>
      <c r="BA753" s="235"/>
      <c r="BB753" s="235"/>
    </row>
    <row r="754" spans="2:54" s="234" customFormat="1" x14ac:dyDescent="0.25">
      <c r="T754" s="235"/>
      <c r="W754" s="236"/>
      <c r="X754" s="236"/>
      <c r="Y754" s="236"/>
      <c r="Z754" s="236"/>
      <c r="AA754" s="236"/>
      <c r="AB754" s="236"/>
      <c r="AC754" s="236"/>
      <c r="AD754" s="236"/>
      <c r="AE754" s="236"/>
      <c r="AF754" s="236"/>
      <c r="AG754" s="236"/>
      <c r="AH754" s="236"/>
      <c r="AI754" s="236"/>
      <c r="AJ754" s="236"/>
      <c r="AK754" s="236"/>
      <c r="AL754" s="236"/>
      <c r="AM754" s="236"/>
      <c r="AN754" s="236"/>
      <c r="AO754" s="236"/>
      <c r="AP754" s="236"/>
      <c r="AQ754" s="235"/>
      <c r="AR754" s="235"/>
      <c r="AS754" s="235"/>
      <c r="AT754" s="235"/>
      <c r="AU754" s="235"/>
      <c r="AV754" s="235"/>
      <c r="AW754" s="235"/>
      <c r="AX754" s="235"/>
      <c r="AY754" s="235"/>
      <c r="AZ754" s="235"/>
      <c r="BA754" s="235"/>
      <c r="BB754" s="235"/>
    </row>
    <row r="755" spans="2:54" s="234" customFormat="1" x14ac:dyDescent="0.25">
      <c r="B755" s="237" t="s">
        <v>391</v>
      </c>
      <c r="C755" s="237"/>
      <c r="D755" s="237"/>
      <c r="E755" s="237" t="str">
        <f t="shared" ref="E755:N755" si="30">+E661</f>
        <v>Rara vez</v>
      </c>
      <c r="F755" s="237" t="str">
        <f t="shared" si="30"/>
        <v>Rara vez</v>
      </c>
      <c r="G755" s="237" t="str">
        <f t="shared" si="30"/>
        <v>No Aplica</v>
      </c>
      <c r="H755" s="237" t="str">
        <f t="shared" si="30"/>
        <v>No Aplica</v>
      </c>
      <c r="I755" s="237" t="str">
        <f t="shared" si="30"/>
        <v>No Aplica</v>
      </c>
      <c r="J755" s="237" t="str">
        <f t="shared" si="30"/>
        <v>No Aplica</v>
      </c>
      <c r="K755" s="237" t="str">
        <f t="shared" si="30"/>
        <v>No Aplica</v>
      </c>
      <c r="L755" s="237" t="str">
        <f t="shared" si="30"/>
        <v>No Aplica</v>
      </c>
      <c r="M755" s="237" t="str">
        <f t="shared" si="30"/>
        <v>No Aplica</v>
      </c>
      <c r="N755" s="237" t="str">
        <f t="shared" si="30"/>
        <v>No Aplica</v>
      </c>
      <c r="T755" s="235"/>
      <c r="W755" s="236"/>
      <c r="X755" s="236"/>
      <c r="Y755" s="236"/>
      <c r="Z755" s="236"/>
      <c r="AA755" s="236"/>
      <c r="AB755" s="236"/>
      <c r="AC755" s="236"/>
      <c r="AD755" s="236"/>
      <c r="AE755" s="236"/>
      <c r="AF755" s="236"/>
      <c r="AG755" s="236"/>
      <c r="AH755" s="236"/>
      <c r="AI755" s="236"/>
      <c r="AJ755" s="236"/>
      <c r="AK755" s="236"/>
      <c r="AL755" s="236"/>
      <c r="AM755" s="236"/>
      <c r="AN755" s="236"/>
      <c r="AO755" s="236"/>
      <c r="AP755" s="236"/>
      <c r="AQ755" s="235"/>
      <c r="AR755" s="235"/>
      <c r="AS755" s="235"/>
      <c r="AT755" s="235"/>
      <c r="AU755" s="235"/>
      <c r="AV755" s="235"/>
      <c r="AW755" s="235"/>
      <c r="AX755" s="235"/>
      <c r="AY755" s="235"/>
      <c r="AZ755" s="235"/>
      <c r="BA755" s="235"/>
      <c r="BB755" s="235"/>
    </row>
    <row r="756" spans="2:54" s="234" customFormat="1" x14ac:dyDescent="0.25">
      <c r="B756" s="237" t="s">
        <v>189</v>
      </c>
      <c r="C756" s="237" t="s">
        <v>295</v>
      </c>
      <c r="D756" s="238" t="s">
        <v>345</v>
      </c>
      <c r="E756" s="237" t="str">
        <f t="shared" ref="E756:N756" si="31">+E686</f>
        <v>No Aplica</v>
      </c>
      <c r="F756" s="237" t="str">
        <f t="shared" si="31"/>
        <v>No Aplica</v>
      </c>
      <c r="G756" s="237" t="str">
        <f t="shared" si="31"/>
        <v>No Aplica</v>
      </c>
      <c r="H756" s="237" t="str">
        <f t="shared" si="31"/>
        <v>No Aplica</v>
      </c>
      <c r="I756" s="237" t="str">
        <f t="shared" si="31"/>
        <v>No Aplica</v>
      </c>
      <c r="J756" s="237" t="str">
        <f t="shared" si="31"/>
        <v>No Aplica</v>
      </c>
      <c r="K756" s="237" t="str">
        <f t="shared" si="31"/>
        <v>No Aplica</v>
      </c>
      <c r="L756" s="237" t="str">
        <f t="shared" si="31"/>
        <v>No Aplica</v>
      </c>
      <c r="M756" s="237" t="str">
        <f t="shared" si="31"/>
        <v>No Aplica</v>
      </c>
      <c r="N756" s="237" t="str">
        <f t="shared" si="31"/>
        <v>No Aplica</v>
      </c>
      <c r="T756" s="235"/>
      <c r="W756" s="236"/>
      <c r="X756" s="236"/>
      <c r="Y756" s="236"/>
      <c r="Z756" s="236"/>
      <c r="AA756" s="236"/>
      <c r="AB756" s="236"/>
      <c r="AC756" s="236"/>
      <c r="AD756" s="236"/>
      <c r="AE756" s="236"/>
      <c r="AF756" s="236"/>
      <c r="AG756" s="236"/>
      <c r="AH756" s="236"/>
      <c r="AI756" s="236"/>
      <c r="AJ756" s="236"/>
      <c r="AK756" s="236"/>
      <c r="AL756" s="236"/>
      <c r="AM756" s="236"/>
      <c r="AN756" s="236"/>
      <c r="AO756" s="236"/>
      <c r="AP756" s="236"/>
      <c r="AQ756" s="235"/>
      <c r="AR756" s="235"/>
      <c r="AS756" s="235"/>
      <c r="AT756" s="235"/>
      <c r="AU756" s="235"/>
      <c r="AV756" s="235"/>
      <c r="AW756" s="235"/>
      <c r="AX756" s="235"/>
      <c r="AY756" s="235"/>
      <c r="AZ756" s="235"/>
      <c r="BA756" s="235"/>
      <c r="BB756" s="235"/>
    </row>
    <row r="757" spans="2:54" s="234" customFormat="1" x14ac:dyDescent="0.25">
      <c r="B757" s="207" t="s">
        <v>343</v>
      </c>
      <c r="C757" s="176" t="s">
        <v>300</v>
      </c>
      <c r="D757" s="189">
        <v>1</v>
      </c>
      <c r="E757" s="189">
        <f>+IF(AND($B757=E$755,$C757=E$756),$D757,0)</f>
        <v>0</v>
      </c>
      <c r="F757" s="189">
        <f>+IF(AND($B757=F$755,$C757=F$756),$D757,0)</f>
        <v>0</v>
      </c>
      <c r="G757" s="189">
        <f t="shared" ref="G757:N772" si="32">+IF(AND($B757=G$755,$C757=G$756),$D757,0)</f>
        <v>0</v>
      </c>
      <c r="H757" s="189">
        <f t="shared" si="32"/>
        <v>0</v>
      </c>
      <c r="I757" s="189">
        <f t="shared" si="32"/>
        <v>0</v>
      </c>
      <c r="J757" s="189">
        <f t="shared" si="32"/>
        <v>0</v>
      </c>
      <c r="K757" s="189">
        <f t="shared" si="32"/>
        <v>0</v>
      </c>
      <c r="L757" s="189">
        <f t="shared" si="32"/>
        <v>0</v>
      </c>
      <c r="M757" s="189">
        <f t="shared" si="32"/>
        <v>0</v>
      </c>
      <c r="N757" s="189">
        <f t="shared" si="32"/>
        <v>0</v>
      </c>
      <c r="T757" s="235"/>
      <c r="W757" s="236"/>
      <c r="X757" s="236"/>
      <c r="Y757" s="236"/>
      <c r="Z757" s="236"/>
      <c r="AA757" s="236"/>
      <c r="AB757" s="236"/>
      <c r="AC757" s="236"/>
      <c r="AD757" s="236"/>
      <c r="AE757" s="236"/>
      <c r="AF757" s="236"/>
      <c r="AG757" s="236"/>
      <c r="AH757" s="236"/>
      <c r="AI757" s="236"/>
      <c r="AJ757" s="236"/>
      <c r="AK757" s="236"/>
      <c r="AL757" s="236"/>
      <c r="AM757" s="236"/>
      <c r="AN757" s="236"/>
      <c r="AO757" s="236"/>
      <c r="AP757" s="236"/>
      <c r="AQ757" s="235"/>
      <c r="AR757" s="235"/>
      <c r="AS757" s="235"/>
      <c r="AT757" s="235"/>
      <c r="AU757" s="235"/>
      <c r="AV757" s="235"/>
      <c r="AW757" s="235"/>
      <c r="AX757" s="235"/>
      <c r="AY757" s="235"/>
      <c r="AZ757" s="235"/>
      <c r="BA757" s="235"/>
      <c r="BB757" s="235"/>
    </row>
    <row r="758" spans="2:54" s="234" customFormat="1" x14ac:dyDescent="0.25">
      <c r="B758" s="207" t="s">
        <v>343</v>
      </c>
      <c r="C758" s="176" t="s">
        <v>299</v>
      </c>
      <c r="D758" s="189">
        <v>1</v>
      </c>
      <c r="E758" s="189">
        <f t="shared" ref="E758:E781" si="33">+IF(AND(B758=E$755,C758=E$756),D758,0)</f>
        <v>0</v>
      </c>
      <c r="F758" s="189">
        <f t="shared" ref="F758:N773" si="34">+IF(AND($B758=F$755,$C758=F$756),$D758,0)</f>
        <v>0</v>
      </c>
      <c r="G758" s="189">
        <f t="shared" si="32"/>
        <v>0</v>
      </c>
      <c r="H758" s="189">
        <f t="shared" si="32"/>
        <v>0</v>
      </c>
      <c r="I758" s="189">
        <f t="shared" si="32"/>
        <v>0</v>
      </c>
      <c r="J758" s="189">
        <f t="shared" si="32"/>
        <v>0</v>
      </c>
      <c r="K758" s="189">
        <f t="shared" si="32"/>
        <v>0</v>
      </c>
      <c r="L758" s="189">
        <f t="shared" si="32"/>
        <v>0</v>
      </c>
      <c r="M758" s="189">
        <f t="shared" si="32"/>
        <v>0</v>
      </c>
      <c r="N758" s="189">
        <f t="shared" si="32"/>
        <v>0</v>
      </c>
      <c r="T758" s="235"/>
      <c r="W758" s="236"/>
      <c r="X758" s="236"/>
      <c r="Y758" s="236"/>
      <c r="Z758" s="236"/>
      <c r="AA758" s="236"/>
      <c r="AB758" s="236"/>
      <c r="AC758" s="236"/>
      <c r="AD758" s="236"/>
      <c r="AE758" s="236"/>
      <c r="AF758" s="236"/>
      <c r="AG758" s="236"/>
      <c r="AH758" s="236"/>
      <c r="AI758" s="236"/>
      <c r="AJ758" s="236"/>
      <c r="AK758" s="236"/>
      <c r="AL758" s="236"/>
      <c r="AM758" s="236"/>
      <c r="AN758" s="236"/>
      <c r="AO758" s="236"/>
      <c r="AP758" s="236"/>
      <c r="AQ758" s="235"/>
      <c r="AR758" s="235"/>
      <c r="AS758" s="235"/>
      <c r="AT758" s="235"/>
      <c r="AU758" s="235"/>
      <c r="AV758" s="235"/>
      <c r="AW758" s="235"/>
      <c r="AX758" s="235"/>
      <c r="AY758" s="235"/>
      <c r="AZ758" s="235"/>
      <c r="BA758" s="235"/>
      <c r="BB758" s="235"/>
    </row>
    <row r="759" spans="2:54" s="234" customFormat="1" x14ac:dyDescent="0.25">
      <c r="B759" s="207" t="s">
        <v>343</v>
      </c>
      <c r="C759" s="176" t="s">
        <v>298</v>
      </c>
      <c r="D759" s="189">
        <v>2</v>
      </c>
      <c r="E759" s="189">
        <f t="shared" si="33"/>
        <v>0</v>
      </c>
      <c r="F759" s="189">
        <f t="shared" si="34"/>
        <v>0</v>
      </c>
      <c r="G759" s="189">
        <f t="shared" si="32"/>
        <v>0</v>
      </c>
      <c r="H759" s="189">
        <f t="shared" si="32"/>
        <v>0</v>
      </c>
      <c r="I759" s="189">
        <f t="shared" si="32"/>
        <v>0</v>
      </c>
      <c r="J759" s="189">
        <f t="shared" si="32"/>
        <v>0</v>
      </c>
      <c r="K759" s="189">
        <f t="shared" si="32"/>
        <v>0</v>
      </c>
      <c r="L759" s="189">
        <f t="shared" si="32"/>
        <v>0</v>
      </c>
      <c r="M759" s="189">
        <f t="shared" si="32"/>
        <v>0</v>
      </c>
      <c r="N759" s="189">
        <f t="shared" si="32"/>
        <v>0</v>
      </c>
      <c r="T759" s="235"/>
      <c r="W759" s="236"/>
      <c r="X759" s="236"/>
      <c r="Y759" s="236"/>
      <c r="Z759" s="236"/>
      <c r="AA759" s="236"/>
      <c r="AB759" s="236"/>
      <c r="AC759" s="236"/>
      <c r="AD759" s="236"/>
      <c r="AE759" s="236"/>
      <c r="AF759" s="236"/>
      <c r="AG759" s="236"/>
      <c r="AH759" s="236"/>
      <c r="AI759" s="236"/>
      <c r="AJ759" s="236"/>
      <c r="AK759" s="236"/>
      <c r="AL759" s="236"/>
      <c r="AM759" s="236"/>
      <c r="AN759" s="236"/>
      <c r="AO759" s="236"/>
      <c r="AP759" s="236"/>
      <c r="AQ759" s="235"/>
      <c r="AR759" s="235"/>
      <c r="AS759" s="235"/>
      <c r="AT759" s="235"/>
      <c r="AU759" s="235"/>
      <c r="AV759" s="235"/>
      <c r="AW759" s="235"/>
      <c r="AX759" s="235"/>
      <c r="AY759" s="235"/>
      <c r="AZ759" s="235"/>
      <c r="BA759" s="235"/>
      <c r="BB759" s="235"/>
    </row>
    <row r="760" spans="2:54" s="234" customFormat="1" x14ac:dyDescent="0.25">
      <c r="B760" s="207" t="s">
        <v>343</v>
      </c>
      <c r="C760" s="176" t="s">
        <v>297</v>
      </c>
      <c r="D760" s="189">
        <v>3</v>
      </c>
      <c r="E760" s="189">
        <f t="shared" si="33"/>
        <v>0</v>
      </c>
      <c r="F760" s="189">
        <f t="shared" si="34"/>
        <v>0</v>
      </c>
      <c r="G760" s="189">
        <f t="shared" si="32"/>
        <v>0</v>
      </c>
      <c r="H760" s="189">
        <f t="shared" si="32"/>
        <v>0</v>
      </c>
      <c r="I760" s="189">
        <f t="shared" si="32"/>
        <v>0</v>
      </c>
      <c r="J760" s="189">
        <f t="shared" si="32"/>
        <v>0</v>
      </c>
      <c r="K760" s="189">
        <f t="shared" si="32"/>
        <v>0</v>
      </c>
      <c r="L760" s="189">
        <f t="shared" si="32"/>
        <v>0</v>
      </c>
      <c r="M760" s="189">
        <f t="shared" si="32"/>
        <v>0</v>
      </c>
      <c r="N760" s="189">
        <f t="shared" si="32"/>
        <v>0</v>
      </c>
      <c r="T760" s="235"/>
      <c r="W760" s="236"/>
      <c r="X760" s="236"/>
      <c r="Y760" s="236"/>
      <c r="Z760" s="236"/>
      <c r="AA760" s="236"/>
      <c r="AB760" s="236"/>
      <c r="AC760" s="236"/>
      <c r="AD760" s="236"/>
      <c r="AE760" s="236"/>
      <c r="AF760" s="236"/>
      <c r="AG760" s="236"/>
      <c r="AH760" s="236"/>
      <c r="AI760" s="236"/>
      <c r="AJ760" s="236"/>
      <c r="AK760" s="236"/>
      <c r="AL760" s="236"/>
      <c r="AM760" s="236"/>
      <c r="AN760" s="236"/>
      <c r="AO760" s="236"/>
      <c r="AP760" s="236"/>
      <c r="AQ760" s="235"/>
      <c r="AR760" s="235"/>
      <c r="AS760" s="235"/>
      <c r="AT760" s="235"/>
      <c r="AU760" s="235"/>
      <c r="AV760" s="235"/>
      <c r="AW760" s="235"/>
      <c r="AX760" s="235"/>
      <c r="AY760" s="235"/>
      <c r="AZ760" s="235"/>
      <c r="BA760" s="235"/>
      <c r="BB760" s="235"/>
    </row>
    <row r="761" spans="2:54" s="234" customFormat="1" x14ac:dyDescent="0.25">
      <c r="B761" s="208" t="s">
        <v>343</v>
      </c>
      <c r="C761" s="209" t="s">
        <v>296</v>
      </c>
      <c r="D761" s="189">
        <v>3</v>
      </c>
      <c r="E761" s="189">
        <f t="shared" si="33"/>
        <v>0</v>
      </c>
      <c r="F761" s="189">
        <f t="shared" si="34"/>
        <v>0</v>
      </c>
      <c r="G761" s="189">
        <f t="shared" si="32"/>
        <v>0</v>
      </c>
      <c r="H761" s="189">
        <f t="shared" si="32"/>
        <v>0</v>
      </c>
      <c r="I761" s="189">
        <f t="shared" si="32"/>
        <v>0</v>
      </c>
      <c r="J761" s="189">
        <f t="shared" si="32"/>
        <v>0</v>
      </c>
      <c r="K761" s="189">
        <f t="shared" si="32"/>
        <v>0</v>
      </c>
      <c r="L761" s="189">
        <f t="shared" si="32"/>
        <v>0</v>
      </c>
      <c r="M761" s="189">
        <f t="shared" si="32"/>
        <v>0</v>
      </c>
      <c r="N761" s="189">
        <f t="shared" si="32"/>
        <v>0</v>
      </c>
      <c r="T761" s="235"/>
      <c r="W761" s="236"/>
      <c r="X761" s="236"/>
      <c r="Y761" s="236"/>
      <c r="Z761" s="236"/>
      <c r="AA761" s="236"/>
      <c r="AB761" s="236"/>
      <c r="AC761" s="236"/>
      <c r="AD761" s="236"/>
      <c r="AE761" s="236"/>
      <c r="AF761" s="236"/>
      <c r="AG761" s="236"/>
      <c r="AH761" s="236"/>
      <c r="AI761" s="236"/>
      <c r="AJ761" s="236"/>
      <c r="AK761" s="236"/>
      <c r="AL761" s="236"/>
      <c r="AM761" s="236"/>
      <c r="AN761" s="236"/>
      <c r="AO761" s="236"/>
      <c r="AP761" s="236"/>
      <c r="AQ761" s="235"/>
      <c r="AR761" s="235"/>
      <c r="AS761" s="235"/>
      <c r="AT761" s="235"/>
      <c r="AU761" s="235"/>
      <c r="AV761" s="235"/>
      <c r="AW761" s="235"/>
      <c r="AX761" s="235"/>
      <c r="AY761" s="235"/>
      <c r="AZ761" s="235"/>
      <c r="BA761" s="235"/>
      <c r="BB761" s="235"/>
    </row>
    <row r="762" spans="2:54" s="234" customFormat="1" x14ac:dyDescent="0.25">
      <c r="B762" s="204" t="s">
        <v>280</v>
      </c>
      <c r="C762" s="205" t="s">
        <v>300</v>
      </c>
      <c r="D762" s="189">
        <v>1</v>
      </c>
      <c r="E762" s="189">
        <f t="shared" si="33"/>
        <v>0</v>
      </c>
      <c r="F762" s="189">
        <f t="shared" si="34"/>
        <v>0</v>
      </c>
      <c r="G762" s="189">
        <f t="shared" si="32"/>
        <v>0</v>
      </c>
      <c r="H762" s="189">
        <f t="shared" si="32"/>
        <v>0</v>
      </c>
      <c r="I762" s="189">
        <f t="shared" si="32"/>
        <v>0</v>
      </c>
      <c r="J762" s="189">
        <f t="shared" si="32"/>
        <v>0</v>
      </c>
      <c r="K762" s="189">
        <f t="shared" si="32"/>
        <v>0</v>
      </c>
      <c r="L762" s="189">
        <f t="shared" si="32"/>
        <v>0</v>
      </c>
      <c r="M762" s="189">
        <f t="shared" si="32"/>
        <v>0</v>
      </c>
      <c r="N762" s="189">
        <f t="shared" si="32"/>
        <v>0</v>
      </c>
      <c r="T762" s="235"/>
      <c r="W762" s="236"/>
      <c r="X762" s="236"/>
      <c r="Y762" s="236"/>
      <c r="Z762" s="236"/>
      <c r="AA762" s="236"/>
      <c r="AB762" s="236"/>
      <c r="AC762" s="236"/>
      <c r="AD762" s="236"/>
      <c r="AE762" s="236"/>
      <c r="AF762" s="236"/>
      <c r="AG762" s="236"/>
      <c r="AH762" s="236"/>
      <c r="AI762" s="236"/>
      <c r="AJ762" s="236"/>
      <c r="AK762" s="236"/>
      <c r="AL762" s="236"/>
      <c r="AM762" s="236"/>
      <c r="AN762" s="236"/>
      <c r="AO762" s="236"/>
      <c r="AP762" s="236"/>
      <c r="AQ762" s="235"/>
      <c r="AR762" s="235"/>
      <c r="AS762" s="235"/>
      <c r="AT762" s="235"/>
      <c r="AU762" s="235"/>
      <c r="AV762" s="235"/>
      <c r="AW762" s="235"/>
      <c r="AX762" s="235"/>
      <c r="AY762" s="235"/>
      <c r="AZ762" s="235"/>
      <c r="BA762" s="235"/>
      <c r="BB762" s="235"/>
    </row>
    <row r="763" spans="2:54" s="234" customFormat="1" x14ac:dyDescent="0.25">
      <c r="B763" s="207" t="s">
        <v>280</v>
      </c>
      <c r="C763" s="176" t="s">
        <v>299</v>
      </c>
      <c r="D763" s="189">
        <v>1</v>
      </c>
      <c r="E763" s="189">
        <f t="shared" si="33"/>
        <v>0</v>
      </c>
      <c r="F763" s="189">
        <f t="shared" si="34"/>
        <v>0</v>
      </c>
      <c r="G763" s="189">
        <f t="shared" si="32"/>
        <v>0</v>
      </c>
      <c r="H763" s="189">
        <f t="shared" si="32"/>
        <v>0</v>
      </c>
      <c r="I763" s="189">
        <f t="shared" si="32"/>
        <v>0</v>
      </c>
      <c r="J763" s="189">
        <f t="shared" si="32"/>
        <v>0</v>
      </c>
      <c r="K763" s="189">
        <f t="shared" si="32"/>
        <v>0</v>
      </c>
      <c r="L763" s="189">
        <f t="shared" si="32"/>
        <v>0</v>
      </c>
      <c r="M763" s="189">
        <f t="shared" si="32"/>
        <v>0</v>
      </c>
      <c r="N763" s="189">
        <f t="shared" si="32"/>
        <v>0</v>
      </c>
      <c r="T763" s="235"/>
      <c r="W763" s="236"/>
      <c r="X763" s="236"/>
      <c r="Y763" s="236"/>
      <c r="Z763" s="236"/>
      <c r="AA763" s="236"/>
      <c r="AB763" s="236"/>
      <c r="AC763" s="236"/>
      <c r="AD763" s="236"/>
      <c r="AE763" s="236"/>
      <c r="AF763" s="236"/>
      <c r="AG763" s="236"/>
      <c r="AH763" s="236"/>
      <c r="AI763" s="236"/>
      <c r="AJ763" s="236"/>
      <c r="AK763" s="236"/>
      <c r="AL763" s="236"/>
      <c r="AM763" s="236"/>
      <c r="AN763" s="236"/>
      <c r="AO763" s="236"/>
      <c r="AP763" s="236"/>
      <c r="AQ763" s="235"/>
      <c r="AR763" s="235"/>
      <c r="AS763" s="235"/>
      <c r="AT763" s="235"/>
      <c r="AU763" s="235"/>
      <c r="AV763" s="235"/>
      <c r="AW763" s="235"/>
      <c r="AX763" s="235"/>
      <c r="AY763" s="235"/>
      <c r="AZ763" s="235"/>
      <c r="BA763" s="235"/>
      <c r="BB763" s="235"/>
    </row>
    <row r="764" spans="2:54" s="234" customFormat="1" x14ac:dyDescent="0.25">
      <c r="B764" s="207" t="s">
        <v>280</v>
      </c>
      <c r="C764" s="176" t="s">
        <v>298</v>
      </c>
      <c r="D764" s="189">
        <v>2</v>
      </c>
      <c r="E764" s="189">
        <f t="shared" si="33"/>
        <v>0</v>
      </c>
      <c r="F764" s="189">
        <f t="shared" si="34"/>
        <v>0</v>
      </c>
      <c r="G764" s="189">
        <f t="shared" si="32"/>
        <v>0</v>
      </c>
      <c r="H764" s="189">
        <f t="shared" si="32"/>
        <v>0</v>
      </c>
      <c r="I764" s="189">
        <f t="shared" si="32"/>
        <v>0</v>
      </c>
      <c r="J764" s="189">
        <f t="shared" si="32"/>
        <v>0</v>
      </c>
      <c r="K764" s="189">
        <f t="shared" si="32"/>
        <v>0</v>
      </c>
      <c r="L764" s="189">
        <f t="shared" si="32"/>
        <v>0</v>
      </c>
      <c r="M764" s="189">
        <f t="shared" si="32"/>
        <v>0</v>
      </c>
      <c r="N764" s="189">
        <f t="shared" si="32"/>
        <v>0</v>
      </c>
      <c r="T764" s="235"/>
      <c r="W764" s="236"/>
      <c r="X764" s="236"/>
      <c r="Y764" s="236"/>
      <c r="Z764" s="236"/>
      <c r="AA764" s="236"/>
      <c r="AB764" s="236"/>
      <c r="AC764" s="236"/>
      <c r="AD764" s="236"/>
      <c r="AE764" s="236"/>
      <c r="AF764" s="236"/>
      <c r="AG764" s="236"/>
      <c r="AH764" s="236"/>
      <c r="AI764" s="236"/>
      <c r="AJ764" s="236"/>
      <c r="AK764" s="236"/>
      <c r="AL764" s="236"/>
      <c r="AM764" s="236"/>
      <c r="AN764" s="236"/>
      <c r="AO764" s="236"/>
      <c r="AP764" s="236"/>
      <c r="AQ764" s="235"/>
      <c r="AR764" s="235"/>
      <c r="AS764" s="235"/>
      <c r="AT764" s="235"/>
      <c r="AU764" s="235"/>
      <c r="AV764" s="235"/>
      <c r="AW764" s="235"/>
      <c r="AX764" s="235"/>
      <c r="AY764" s="235"/>
      <c r="AZ764" s="235"/>
      <c r="BA764" s="235"/>
      <c r="BB764" s="235"/>
    </row>
    <row r="765" spans="2:54" s="234" customFormat="1" x14ac:dyDescent="0.25">
      <c r="B765" s="207" t="s">
        <v>280</v>
      </c>
      <c r="C765" s="176" t="s">
        <v>297</v>
      </c>
      <c r="D765" s="189">
        <v>3</v>
      </c>
      <c r="E765" s="189">
        <f t="shared" si="33"/>
        <v>0</v>
      </c>
      <c r="F765" s="189">
        <f t="shared" si="34"/>
        <v>0</v>
      </c>
      <c r="G765" s="189">
        <f t="shared" si="32"/>
        <v>0</v>
      </c>
      <c r="H765" s="189">
        <f t="shared" si="32"/>
        <v>0</v>
      </c>
      <c r="I765" s="189">
        <f t="shared" si="32"/>
        <v>0</v>
      </c>
      <c r="J765" s="189">
        <f t="shared" si="32"/>
        <v>0</v>
      </c>
      <c r="K765" s="189">
        <f t="shared" si="32"/>
        <v>0</v>
      </c>
      <c r="L765" s="189">
        <f t="shared" si="32"/>
        <v>0</v>
      </c>
      <c r="M765" s="189">
        <f t="shared" si="32"/>
        <v>0</v>
      </c>
      <c r="N765" s="189">
        <f t="shared" si="32"/>
        <v>0</v>
      </c>
      <c r="T765" s="235"/>
      <c r="W765" s="236"/>
      <c r="X765" s="236"/>
      <c r="Y765" s="236"/>
      <c r="Z765" s="236"/>
      <c r="AA765" s="236"/>
      <c r="AB765" s="236"/>
      <c r="AC765" s="236"/>
      <c r="AD765" s="236"/>
      <c r="AE765" s="236"/>
      <c r="AF765" s="236"/>
      <c r="AG765" s="236"/>
      <c r="AH765" s="236"/>
      <c r="AI765" s="236"/>
      <c r="AJ765" s="236"/>
      <c r="AK765" s="236"/>
      <c r="AL765" s="236"/>
      <c r="AM765" s="236"/>
      <c r="AN765" s="236"/>
      <c r="AO765" s="236"/>
      <c r="AP765" s="236"/>
      <c r="AQ765" s="235"/>
      <c r="AR765" s="235"/>
      <c r="AS765" s="235"/>
      <c r="AT765" s="235"/>
      <c r="AU765" s="235"/>
      <c r="AV765" s="235"/>
      <c r="AW765" s="235"/>
      <c r="AX765" s="235"/>
      <c r="AY765" s="235"/>
      <c r="AZ765" s="235"/>
      <c r="BA765" s="235"/>
      <c r="BB765" s="235"/>
    </row>
    <row r="766" spans="2:54" s="234" customFormat="1" x14ac:dyDescent="0.25">
      <c r="B766" s="208" t="s">
        <v>280</v>
      </c>
      <c r="C766" s="209" t="s">
        <v>296</v>
      </c>
      <c r="D766" s="239">
        <v>4</v>
      </c>
      <c r="E766" s="189">
        <f t="shared" si="33"/>
        <v>0</v>
      </c>
      <c r="F766" s="189">
        <f t="shared" si="34"/>
        <v>0</v>
      </c>
      <c r="G766" s="189">
        <f t="shared" si="32"/>
        <v>0</v>
      </c>
      <c r="H766" s="189">
        <f t="shared" si="32"/>
        <v>0</v>
      </c>
      <c r="I766" s="189">
        <f t="shared" si="32"/>
        <v>0</v>
      </c>
      <c r="J766" s="189">
        <f t="shared" si="32"/>
        <v>0</v>
      </c>
      <c r="K766" s="189">
        <f t="shared" si="32"/>
        <v>0</v>
      </c>
      <c r="L766" s="189">
        <f t="shared" si="32"/>
        <v>0</v>
      </c>
      <c r="M766" s="189">
        <f t="shared" si="32"/>
        <v>0</v>
      </c>
      <c r="N766" s="189">
        <f t="shared" si="32"/>
        <v>0</v>
      </c>
      <c r="T766" s="235"/>
      <c r="W766" s="236"/>
      <c r="X766" s="236"/>
      <c r="Y766" s="236"/>
      <c r="Z766" s="236"/>
      <c r="AA766" s="236"/>
      <c r="AB766" s="236"/>
      <c r="AC766" s="236"/>
      <c r="AD766" s="236"/>
      <c r="AE766" s="236"/>
      <c r="AF766" s="236"/>
      <c r="AG766" s="236"/>
      <c r="AH766" s="236"/>
      <c r="AI766" s="236"/>
      <c r="AJ766" s="236"/>
      <c r="AK766" s="236"/>
      <c r="AL766" s="236"/>
      <c r="AM766" s="236"/>
      <c r="AN766" s="236"/>
      <c r="AO766" s="236"/>
      <c r="AP766" s="236"/>
      <c r="AQ766" s="235"/>
      <c r="AR766" s="235"/>
      <c r="AS766" s="235"/>
      <c r="AT766" s="235"/>
      <c r="AU766" s="235"/>
      <c r="AV766" s="235"/>
      <c r="AW766" s="235"/>
      <c r="AX766" s="235"/>
      <c r="AY766" s="235"/>
      <c r="AZ766" s="235"/>
      <c r="BA766" s="235"/>
      <c r="BB766" s="235"/>
    </row>
    <row r="767" spans="2:54" s="234" customFormat="1" x14ac:dyDescent="0.25">
      <c r="B767" s="204" t="s">
        <v>278</v>
      </c>
      <c r="C767" s="205" t="s">
        <v>300</v>
      </c>
      <c r="D767" s="189">
        <v>1</v>
      </c>
      <c r="E767" s="189">
        <f t="shared" si="33"/>
        <v>0</v>
      </c>
      <c r="F767" s="189">
        <f t="shared" si="34"/>
        <v>0</v>
      </c>
      <c r="G767" s="189">
        <f t="shared" si="32"/>
        <v>0</v>
      </c>
      <c r="H767" s="189">
        <f t="shared" si="32"/>
        <v>0</v>
      </c>
      <c r="I767" s="189">
        <f t="shared" si="32"/>
        <v>0</v>
      </c>
      <c r="J767" s="189">
        <f t="shared" si="32"/>
        <v>0</v>
      </c>
      <c r="K767" s="189">
        <f t="shared" si="32"/>
        <v>0</v>
      </c>
      <c r="L767" s="189">
        <f t="shared" si="32"/>
        <v>0</v>
      </c>
      <c r="M767" s="189">
        <f t="shared" si="32"/>
        <v>0</v>
      </c>
      <c r="N767" s="189">
        <f t="shared" si="32"/>
        <v>0</v>
      </c>
      <c r="T767" s="235"/>
      <c r="W767" s="236"/>
      <c r="X767" s="236"/>
      <c r="Y767" s="236"/>
      <c r="Z767" s="236"/>
      <c r="AA767" s="236"/>
      <c r="AB767" s="236"/>
      <c r="AC767" s="236"/>
      <c r="AD767" s="236"/>
      <c r="AE767" s="236"/>
      <c r="AF767" s="236"/>
      <c r="AG767" s="236"/>
      <c r="AH767" s="236"/>
      <c r="AI767" s="236"/>
      <c r="AJ767" s="236"/>
      <c r="AK767" s="236"/>
      <c r="AL767" s="236"/>
      <c r="AM767" s="236"/>
      <c r="AN767" s="236"/>
      <c r="AO767" s="236"/>
      <c r="AP767" s="236"/>
      <c r="AQ767" s="235"/>
      <c r="AR767" s="235"/>
      <c r="AS767" s="235"/>
      <c r="AT767" s="235"/>
      <c r="AU767" s="235"/>
      <c r="AV767" s="235"/>
      <c r="AW767" s="235"/>
      <c r="AX767" s="235"/>
      <c r="AY767" s="235"/>
      <c r="AZ767" s="235"/>
      <c r="BA767" s="235"/>
      <c r="BB767" s="235"/>
    </row>
    <row r="768" spans="2:54" s="234" customFormat="1" x14ac:dyDescent="0.25">
      <c r="B768" s="207" t="s">
        <v>278</v>
      </c>
      <c r="C768" s="176" t="s">
        <v>299</v>
      </c>
      <c r="D768" s="189">
        <v>2</v>
      </c>
      <c r="E768" s="189">
        <f t="shared" si="33"/>
        <v>0</v>
      </c>
      <c r="F768" s="189">
        <f t="shared" si="34"/>
        <v>0</v>
      </c>
      <c r="G768" s="189">
        <f t="shared" si="32"/>
        <v>0</v>
      </c>
      <c r="H768" s="189">
        <f t="shared" si="32"/>
        <v>0</v>
      </c>
      <c r="I768" s="189">
        <f t="shared" si="32"/>
        <v>0</v>
      </c>
      <c r="J768" s="189">
        <f t="shared" si="32"/>
        <v>0</v>
      </c>
      <c r="K768" s="189">
        <f t="shared" si="32"/>
        <v>0</v>
      </c>
      <c r="L768" s="189">
        <f t="shared" si="32"/>
        <v>0</v>
      </c>
      <c r="M768" s="189">
        <f t="shared" si="32"/>
        <v>0</v>
      </c>
      <c r="N768" s="189">
        <f t="shared" si="32"/>
        <v>0</v>
      </c>
      <c r="T768" s="235"/>
      <c r="W768" s="236"/>
      <c r="X768" s="236"/>
      <c r="Y768" s="236"/>
      <c r="Z768" s="236"/>
      <c r="AA768" s="236"/>
      <c r="AB768" s="236"/>
      <c r="AC768" s="236"/>
      <c r="AD768" s="236"/>
      <c r="AE768" s="236"/>
      <c r="AF768" s="236"/>
      <c r="AG768" s="236"/>
      <c r="AH768" s="236"/>
      <c r="AI768" s="236"/>
      <c r="AJ768" s="236"/>
      <c r="AK768" s="236"/>
      <c r="AL768" s="236"/>
      <c r="AM768" s="236"/>
      <c r="AN768" s="236"/>
      <c r="AO768" s="236"/>
      <c r="AP768" s="236"/>
      <c r="AQ768" s="235"/>
      <c r="AR768" s="235"/>
      <c r="AS768" s="235"/>
      <c r="AT768" s="235"/>
      <c r="AU768" s="235"/>
      <c r="AV768" s="235"/>
      <c r="AW768" s="235"/>
      <c r="AX768" s="235"/>
      <c r="AY768" s="235"/>
      <c r="AZ768" s="235"/>
      <c r="BA768" s="235"/>
      <c r="BB768" s="235"/>
    </row>
    <row r="769" spans="2:54" s="234" customFormat="1" x14ac:dyDescent="0.25">
      <c r="B769" s="207" t="s">
        <v>278</v>
      </c>
      <c r="C769" s="176" t="s">
        <v>298</v>
      </c>
      <c r="D769" s="189">
        <v>3</v>
      </c>
      <c r="E769" s="189">
        <f t="shared" si="33"/>
        <v>0</v>
      </c>
      <c r="F769" s="189">
        <f t="shared" si="34"/>
        <v>0</v>
      </c>
      <c r="G769" s="189">
        <f t="shared" si="32"/>
        <v>0</v>
      </c>
      <c r="H769" s="189">
        <f t="shared" si="32"/>
        <v>0</v>
      </c>
      <c r="I769" s="189">
        <f t="shared" si="32"/>
        <v>0</v>
      </c>
      <c r="J769" s="189">
        <f t="shared" si="32"/>
        <v>0</v>
      </c>
      <c r="K769" s="189">
        <f t="shared" si="32"/>
        <v>0</v>
      </c>
      <c r="L769" s="189">
        <f t="shared" si="32"/>
        <v>0</v>
      </c>
      <c r="M769" s="189">
        <f t="shared" si="32"/>
        <v>0</v>
      </c>
      <c r="N769" s="189">
        <f t="shared" si="32"/>
        <v>0</v>
      </c>
      <c r="T769" s="235"/>
      <c r="W769" s="236"/>
      <c r="X769" s="236"/>
      <c r="Y769" s="236"/>
      <c r="Z769" s="236"/>
      <c r="AA769" s="236"/>
      <c r="AB769" s="236"/>
      <c r="AC769" s="236"/>
      <c r="AD769" s="236"/>
      <c r="AE769" s="236"/>
      <c r="AF769" s="236"/>
      <c r="AG769" s="236"/>
      <c r="AH769" s="236"/>
      <c r="AI769" s="236"/>
      <c r="AJ769" s="236"/>
      <c r="AK769" s="236"/>
      <c r="AL769" s="236"/>
      <c r="AM769" s="236"/>
      <c r="AN769" s="236"/>
      <c r="AO769" s="236"/>
      <c r="AP769" s="236"/>
      <c r="AQ769" s="235"/>
      <c r="AR769" s="235"/>
      <c r="AS769" s="235"/>
      <c r="AT769" s="235"/>
      <c r="AU769" s="235"/>
      <c r="AV769" s="235"/>
      <c r="AW769" s="235"/>
      <c r="AX769" s="235"/>
      <c r="AY769" s="235"/>
      <c r="AZ769" s="235"/>
      <c r="BA769" s="235"/>
      <c r="BB769" s="235"/>
    </row>
    <row r="770" spans="2:54" s="234" customFormat="1" x14ac:dyDescent="0.25">
      <c r="B770" s="207" t="s">
        <v>278</v>
      </c>
      <c r="C770" s="176" t="s">
        <v>297</v>
      </c>
      <c r="D770" s="239">
        <v>4</v>
      </c>
      <c r="E770" s="189">
        <f t="shared" si="33"/>
        <v>0</v>
      </c>
      <c r="F770" s="189">
        <f t="shared" si="34"/>
        <v>0</v>
      </c>
      <c r="G770" s="189">
        <f t="shared" si="32"/>
        <v>0</v>
      </c>
      <c r="H770" s="189">
        <f t="shared" si="32"/>
        <v>0</v>
      </c>
      <c r="I770" s="189">
        <f t="shared" si="32"/>
        <v>0</v>
      </c>
      <c r="J770" s="189">
        <f t="shared" si="32"/>
        <v>0</v>
      </c>
      <c r="K770" s="189">
        <f t="shared" si="32"/>
        <v>0</v>
      </c>
      <c r="L770" s="189">
        <f t="shared" si="32"/>
        <v>0</v>
      </c>
      <c r="M770" s="189">
        <f t="shared" si="32"/>
        <v>0</v>
      </c>
      <c r="N770" s="189">
        <f t="shared" si="32"/>
        <v>0</v>
      </c>
      <c r="T770" s="235"/>
      <c r="W770" s="236"/>
      <c r="X770" s="236"/>
      <c r="Y770" s="236"/>
      <c r="Z770" s="236"/>
      <c r="AA770" s="236"/>
      <c r="AB770" s="236"/>
      <c r="AC770" s="236"/>
      <c r="AD770" s="236"/>
      <c r="AE770" s="236"/>
      <c r="AF770" s="236"/>
      <c r="AG770" s="236"/>
      <c r="AH770" s="236"/>
      <c r="AI770" s="236"/>
      <c r="AJ770" s="236"/>
      <c r="AK770" s="236"/>
      <c r="AL770" s="236"/>
      <c r="AM770" s="236"/>
      <c r="AN770" s="236"/>
      <c r="AO770" s="236"/>
      <c r="AP770" s="236"/>
      <c r="AQ770" s="235"/>
      <c r="AR770" s="235"/>
      <c r="AS770" s="235"/>
      <c r="AT770" s="235"/>
      <c r="AU770" s="235"/>
      <c r="AV770" s="235"/>
      <c r="AW770" s="235"/>
      <c r="AX770" s="235"/>
      <c r="AY770" s="235"/>
      <c r="AZ770" s="235"/>
      <c r="BA770" s="235"/>
      <c r="BB770" s="235"/>
    </row>
    <row r="771" spans="2:54" s="234" customFormat="1" x14ac:dyDescent="0.25">
      <c r="B771" s="208" t="s">
        <v>278</v>
      </c>
      <c r="C771" s="209" t="s">
        <v>296</v>
      </c>
      <c r="D771" s="239">
        <v>4</v>
      </c>
      <c r="E771" s="189">
        <f t="shared" si="33"/>
        <v>0</v>
      </c>
      <c r="F771" s="189">
        <f t="shared" si="34"/>
        <v>0</v>
      </c>
      <c r="G771" s="189">
        <f t="shared" si="32"/>
        <v>0</v>
      </c>
      <c r="H771" s="189">
        <f t="shared" si="32"/>
        <v>0</v>
      </c>
      <c r="I771" s="189">
        <f t="shared" si="32"/>
        <v>0</v>
      </c>
      <c r="J771" s="189">
        <f t="shared" si="32"/>
        <v>0</v>
      </c>
      <c r="K771" s="189">
        <f t="shared" si="32"/>
        <v>0</v>
      </c>
      <c r="L771" s="189">
        <f t="shared" si="32"/>
        <v>0</v>
      </c>
      <c r="M771" s="189">
        <f t="shared" si="32"/>
        <v>0</v>
      </c>
      <c r="N771" s="189">
        <f t="shared" si="32"/>
        <v>0</v>
      </c>
      <c r="T771" s="235"/>
      <c r="W771" s="236"/>
      <c r="X771" s="236"/>
      <c r="Y771" s="236"/>
      <c r="Z771" s="236"/>
      <c r="AA771" s="236"/>
      <c r="AB771" s="236"/>
      <c r="AC771" s="236"/>
      <c r="AD771" s="236"/>
      <c r="AE771" s="236"/>
      <c r="AF771" s="236"/>
      <c r="AG771" s="236"/>
      <c r="AH771" s="236"/>
      <c r="AI771" s="236"/>
      <c r="AJ771" s="236"/>
      <c r="AK771" s="236"/>
      <c r="AL771" s="236"/>
      <c r="AM771" s="236"/>
      <c r="AN771" s="236"/>
      <c r="AO771" s="236"/>
      <c r="AP771" s="236"/>
      <c r="AQ771" s="235"/>
      <c r="AR771" s="235"/>
      <c r="AS771" s="235"/>
      <c r="AT771" s="235"/>
      <c r="AU771" s="235"/>
      <c r="AV771" s="235"/>
      <c r="AW771" s="235"/>
      <c r="AX771" s="235"/>
      <c r="AY771" s="235"/>
      <c r="AZ771" s="235"/>
      <c r="BA771" s="235"/>
      <c r="BB771" s="235"/>
    </row>
    <row r="772" spans="2:54" s="234" customFormat="1" x14ac:dyDescent="0.25">
      <c r="B772" s="204" t="s">
        <v>276</v>
      </c>
      <c r="C772" s="205" t="s">
        <v>300</v>
      </c>
      <c r="D772" s="189">
        <v>2</v>
      </c>
      <c r="E772" s="189">
        <f t="shared" si="33"/>
        <v>0</v>
      </c>
      <c r="F772" s="189">
        <f t="shared" si="34"/>
        <v>0</v>
      </c>
      <c r="G772" s="189">
        <f t="shared" si="32"/>
        <v>0</v>
      </c>
      <c r="H772" s="189">
        <f t="shared" si="32"/>
        <v>0</v>
      </c>
      <c r="I772" s="189">
        <f t="shared" si="32"/>
        <v>0</v>
      </c>
      <c r="J772" s="189">
        <f t="shared" si="32"/>
        <v>0</v>
      </c>
      <c r="K772" s="189">
        <f t="shared" si="32"/>
        <v>0</v>
      </c>
      <c r="L772" s="189">
        <f t="shared" si="32"/>
        <v>0</v>
      </c>
      <c r="M772" s="189">
        <f t="shared" si="32"/>
        <v>0</v>
      </c>
      <c r="N772" s="189">
        <f t="shared" si="32"/>
        <v>0</v>
      </c>
      <c r="T772" s="235"/>
      <c r="W772" s="236"/>
      <c r="X772" s="236"/>
      <c r="Y772" s="236"/>
      <c r="Z772" s="236"/>
      <c r="AA772" s="236"/>
      <c r="AB772" s="236"/>
      <c r="AC772" s="236"/>
      <c r="AD772" s="236"/>
      <c r="AE772" s="236"/>
      <c r="AF772" s="236"/>
      <c r="AG772" s="236"/>
      <c r="AH772" s="236"/>
      <c r="AI772" s="236"/>
      <c r="AJ772" s="236"/>
      <c r="AK772" s="236"/>
      <c r="AL772" s="236"/>
      <c r="AM772" s="236"/>
      <c r="AN772" s="236"/>
      <c r="AO772" s="236"/>
      <c r="AP772" s="236"/>
      <c r="AQ772" s="235"/>
      <c r="AR772" s="235"/>
      <c r="AS772" s="235"/>
      <c r="AT772" s="235"/>
      <c r="AU772" s="235"/>
      <c r="AV772" s="235"/>
      <c r="AW772" s="235"/>
      <c r="AX772" s="235"/>
      <c r="AY772" s="235"/>
      <c r="AZ772" s="235"/>
      <c r="BA772" s="235"/>
      <c r="BB772" s="235"/>
    </row>
    <row r="773" spans="2:54" s="234" customFormat="1" x14ac:dyDescent="0.25">
      <c r="B773" s="207" t="s">
        <v>276</v>
      </c>
      <c r="C773" s="176" t="s">
        <v>299</v>
      </c>
      <c r="D773" s="189">
        <v>3</v>
      </c>
      <c r="E773" s="189">
        <f t="shared" si="33"/>
        <v>0</v>
      </c>
      <c r="F773" s="189">
        <f t="shared" si="34"/>
        <v>0</v>
      </c>
      <c r="G773" s="189">
        <f t="shared" si="34"/>
        <v>0</v>
      </c>
      <c r="H773" s="189">
        <f t="shared" si="34"/>
        <v>0</v>
      </c>
      <c r="I773" s="189">
        <f t="shared" si="34"/>
        <v>0</v>
      </c>
      <c r="J773" s="189">
        <f t="shared" si="34"/>
        <v>0</v>
      </c>
      <c r="K773" s="189">
        <f t="shared" si="34"/>
        <v>0</v>
      </c>
      <c r="L773" s="189">
        <f t="shared" si="34"/>
        <v>0</v>
      </c>
      <c r="M773" s="189">
        <f t="shared" si="34"/>
        <v>0</v>
      </c>
      <c r="N773" s="189">
        <f t="shared" si="34"/>
        <v>0</v>
      </c>
      <c r="T773" s="235"/>
      <c r="W773" s="236"/>
      <c r="X773" s="236"/>
      <c r="Y773" s="236"/>
      <c r="Z773" s="236"/>
      <c r="AA773" s="236"/>
      <c r="AB773" s="236"/>
      <c r="AC773" s="236"/>
      <c r="AD773" s="236"/>
      <c r="AE773" s="236"/>
      <c r="AF773" s="236"/>
      <c r="AG773" s="236"/>
      <c r="AH773" s="236"/>
      <c r="AI773" s="236"/>
      <c r="AJ773" s="236"/>
      <c r="AK773" s="236"/>
      <c r="AL773" s="236"/>
      <c r="AM773" s="236"/>
      <c r="AN773" s="236"/>
      <c r="AO773" s="236"/>
      <c r="AP773" s="236"/>
      <c r="AQ773" s="235"/>
      <c r="AR773" s="235"/>
      <c r="AS773" s="235"/>
      <c r="AT773" s="235"/>
      <c r="AU773" s="235"/>
      <c r="AV773" s="235"/>
      <c r="AW773" s="235"/>
      <c r="AX773" s="235"/>
      <c r="AY773" s="235"/>
      <c r="AZ773" s="235"/>
      <c r="BA773" s="235"/>
      <c r="BB773" s="235"/>
    </row>
    <row r="774" spans="2:54" s="234" customFormat="1" x14ac:dyDescent="0.25">
      <c r="B774" s="207" t="s">
        <v>276</v>
      </c>
      <c r="C774" s="176" t="s">
        <v>298</v>
      </c>
      <c r="D774" s="189">
        <v>3</v>
      </c>
      <c r="E774" s="189">
        <f t="shared" si="33"/>
        <v>0</v>
      </c>
      <c r="F774" s="189">
        <f t="shared" ref="F774:N781" si="35">+IF(AND($B774=F$755,$C774=F$756),$D774,0)</f>
        <v>0</v>
      </c>
      <c r="G774" s="189">
        <f t="shared" si="35"/>
        <v>0</v>
      </c>
      <c r="H774" s="189">
        <f t="shared" si="35"/>
        <v>0</v>
      </c>
      <c r="I774" s="189">
        <f t="shared" si="35"/>
        <v>0</v>
      </c>
      <c r="J774" s="189">
        <f t="shared" si="35"/>
        <v>0</v>
      </c>
      <c r="K774" s="189">
        <f t="shared" si="35"/>
        <v>0</v>
      </c>
      <c r="L774" s="189">
        <f t="shared" si="35"/>
        <v>0</v>
      </c>
      <c r="M774" s="189">
        <f t="shared" si="35"/>
        <v>0</v>
      </c>
      <c r="N774" s="189">
        <f t="shared" si="35"/>
        <v>0</v>
      </c>
      <c r="T774" s="235"/>
      <c r="W774" s="236"/>
      <c r="X774" s="236"/>
      <c r="Y774" s="236"/>
      <c r="Z774" s="236"/>
      <c r="AA774" s="236"/>
      <c r="AB774" s="236"/>
      <c r="AC774" s="236"/>
      <c r="AD774" s="236"/>
      <c r="AE774" s="236"/>
      <c r="AF774" s="236"/>
      <c r="AG774" s="236"/>
      <c r="AH774" s="236"/>
      <c r="AI774" s="236"/>
      <c r="AJ774" s="236"/>
      <c r="AK774" s="236"/>
      <c r="AL774" s="236"/>
      <c r="AM774" s="236"/>
      <c r="AN774" s="236"/>
      <c r="AO774" s="236"/>
      <c r="AP774" s="236"/>
      <c r="AQ774" s="235"/>
      <c r="AR774" s="235"/>
      <c r="AS774" s="235"/>
      <c r="AT774" s="235"/>
      <c r="AU774" s="235"/>
      <c r="AV774" s="235"/>
      <c r="AW774" s="235"/>
      <c r="AX774" s="235"/>
      <c r="AY774" s="235"/>
      <c r="AZ774" s="235"/>
      <c r="BA774" s="235"/>
      <c r="BB774" s="235"/>
    </row>
    <row r="775" spans="2:54" s="234" customFormat="1" x14ac:dyDescent="0.25">
      <c r="B775" s="207" t="s">
        <v>276</v>
      </c>
      <c r="C775" s="176" t="s">
        <v>297</v>
      </c>
      <c r="D775" s="239">
        <v>4</v>
      </c>
      <c r="E775" s="189">
        <f t="shared" si="33"/>
        <v>0</v>
      </c>
      <c r="F775" s="189">
        <f t="shared" si="35"/>
        <v>0</v>
      </c>
      <c r="G775" s="189">
        <f t="shared" si="35"/>
        <v>0</v>
      </c>
      <c r="H775" s="189">
        <f t="shared" si="35"/>
        <v>0</v>
      </c>
      <c r="I775" s="189">
        <f t="shared" si="35"/>
        <v>0</v>
      </c>
      <c r="J775" s="189">
        <f t="shared" si="35"/>
        <v>0</v>
      </c>
      <c r="K775" s="189">
        <f t="shared" si="35"/>
        <v>0</v>
      </c>
      <c r="L775" s="189">
        <f t="shared" si="35"/>
        <v>0</v>
      </c>
      <c r="M775" s="189">
        <f t="shared" si="35"/>
        <v>0</v>
      </c>
      <c r="N775" s="189">
        <f t="shared" si="35"/>
        <v>0</v>
      </c>
      <c r="T775" s="235"/>
      <c r="W775" s="236"/>
      <c r="X775" s="236"/>
      <c r="Y775" s="236"/>
      <c r="Z775" s="236"/>
      <c r="AA775" s="236"/>
      <c r="AB775" s="236"/>
      <c r="AC775" s="236"/>
      <c r="AD775" s="236"/>
      <c r="AE775" s="236"/>
      <c r="AF775" s="236"/>
      <c r="AG775" s="236"/>
      <c r="AH775" s="236"/>
      <c r="AI775" s="236"/>
      <c r="AJ775" s="236"/>
      <c r="AK775" s="236"/>
      <c r="AL775" s="236"/>
      <c r="AM775" s="236"/>
      <c r="AN775" s="236"/>
      <c r="AO775" s="236"/>
      <c r="AP775" s="236"/>
      <c r="AQ775" s="235"/>
      <c r="AR775" s="235"/>
      <c r="AS775" s="235"/>
      <c r="AT775" s="235"/>
      <c r="AU775" s="235"/>
      <c r="AV775" s="235"/>
      <c r="AW775" s="235"/>
      <c r="AX775" s="235"/>
      <c r="AY775" s="235"/>
      <c r="AZ775" s="235"/>
      <c r="BA775" s="235"/>
      <c r="BB775" s="235"/>
    </row>
    <row r="776" spans="2:54" s="234" customFormat="1" x14ac:dyDescent="0.25">
      <c r="B776" s="208" t="s">
        <v>276</v>
      </c>
      <c r="C776" s="209" t="s">
        <v>296</v>
      </c>
      <c r="D776" s="239">
        <v>4</v>
      </c>
      <c r="E776" s="189">
        <f t="shared" si="33"/>
        <v>0</v>
      </c>
      <c r="F776" s="189">
        <f t="shared" si="35"/>
        <v>0</v>
      </c>
      <c r="G776" s="189">
        <f t="shared" si="35"/>
        <v>0</v>
      </c>
      <c r="H776" s="189">
        <f t="shared" si="35"/>
        <v>0</v>
      </c>
      <c r="I776" s="189">
        <f t="shared" si="35"/>
        <v>0</v>
      </c>
      <c r="J776" s="189">
        <f t="shared" si="35"/>
        <v>0</v>
      </c>
      <c r="K776" s="189">
        <f t="shared" si="35"/>
        <v>0</v>
      </c>
      <c r="L776" s="189">
        <f t="shared" si="35"/>
        <v>0</v>
      </c>
      <c r="M776" s="189">
        <f t="shared" si="35"/>
        <v>0</v>
      </c>
      <c r="N776" s="189">
        <f t="shared" si="35"/>
        <v>0</v>
      </c>
      <c r="T776" s="235"/>
      <c r="W776" s="236"/>
      <c r="X776" s="236"/>
      <c r="Y776" s="236"/>
      <c r="Z776" s="236"/>
      <c r="AA776" s="236"/>
      <c r="AB776" s="236"/>
      <c r="AC776" s="236"/>
      <c r="AD776" s="236"/>
      <c r="AE776" s="236"/>
      <c r="AF776" s="236"/>
      <c r="AG776" s="236"/>
      <c r="AH776" s="236"/>
      <c r="AI776" s="236"/>
      <c r="AJ776" s="236"/>
      <c r="AK776" s="236"/>
      <c r="AL776" s="236"/>
      <c r="AM776" s="236"/>
      <c r="AN776" s="236"/>
      <c r="AO776" s="236"/>
      <c r="AP776" s="236"/>
      <c r="AQ776" s="235"/>
      <c r="AR776" s="235"/>
      <c r="AS776" s="235"/>
      <c r="AT776" s="235"/>
      <c r="AU776" s="235"/>
      <c r="AV776" s="235"/>
      <c r="AW776" s="235"/>
      <c r="AX776" s="235"/>
      <c r="AY776" s="235"/>
      <c r="AZ776" s="235"/>
      <c r="BA776" s="235"/>
      <c r="BB776" s="235"/>
    </row>
    <row r="777" spans="2:54" s="234" customFormat="1" x14ac:dyDescent="0.25">
      <c r="B777" s="204" t="s">
        <v>344</v>
      </c>
      <c r="C777" s="205" t="s">
        <v>300</v>
      </c>
      <c r="D777" s="189">
        <v>3</v>
      </c>
      <c r="E777" s="189">
        <f t="shared" si="33"/>
        <v>0</v>
      </c>
      <c r="F777" s="189">
        <f t="shared" si="35"/>
        <v>0</v>
      </c>
      <c r="G777" s="189">
        <f t="shared" si="35"/>
        <v>0</v>
      </c>
      <c r="H777" s="189">
        <f t="shared" si="35"/>
        <v>0</v>
      </c>
      <c r="I777" s="189">
        <f t="shared" si="35"/>
        <v>0</v>
      </c>
      <c r="J777" s="189">
        <f t="shared" si="35"/>
        <v>0</v>
      </c>
      <c r="K777" s="189">
        <f t="shared" si="35"/>
        <v>0</v>
      </c>
      <c r="L777" s="189">
        <f t="shared" si="35"/>
        <v>0</v>
      </c>
      <c r="M777" s="189">
        <f t="shared" si="35"/>
        <v>0</v>
      </c>
      <c r="N777" s="189">
        <f t="shared" si="35"/>
        <v>0</v>
      </c>
      <c r="T777" s="235"/>
      <c r="W777" s="236"/>
      <c r="X777" s="236"/>
      <c r="Y777" s="236"/>
      <c r="Z777" s="236"/>
      <c r="AA777" s="236"/>
      <c r="AB777" s="236"/>
      <c r="AC777" s="236"/>
      <c r="AD777" s="236"/>
      <c r="AE777" s="236"/>
      <c r="AF777" s="236"/>
      <c r="AG777" s="236"/>
      <c r="AH777" s="236"/>
      <c r="AI777" s="236"/>
      <c r="AJ777" s="236"/>
      <c r="AK777" s="236"/>
      <c r="AL777" s="236"/>
      <c r="AM777" s="236"/>
      <c r="AN777" s="236"/>
      <c r="AO777" s="236"/>
      <c r="AP777" s="236"/>
      <c r="AQ777" s="235"/>
      <c r="AR777" s="235"/>
      <c r="AS777" s="235"/>
      <c r="AT777" s="235"/>
      <c r="AU777" s="235"/>
      <c r="AV777" s="235"/>
      <c r="AW777" s="235"/>
      <c r="AX777" s="235"/>
      <c r="AY777" s="235"/>
      <c r="AZ777" s="235"/>
      <c r="BA777" s="235"/>
      <c r="BB777" s="235"/>
    </row>
    <row r="778" spans="2:54" s="234" customFormat="1" x14ac:dyDescent="0.25">
      <c r="B778" s="207" t="s">
        <v>344</v>
      </c>
      <c r="C778" s="176" t="s">
        <v>299</v>
      </c>
      <c r="D778" s="189">
        <v>3</v>
      </c>
      <c r="E778" s="189">
        <f t="shared" si="33"/>
        <v>0</v>
      </c>
      <c r="F778" s="189">
        <f t="shared" si="35"/>
        <v>0</v>
      </c>
      <c r="G778" s="189">
        <f t="shared" si="35"/>
        <v>0</v>
      </c>
      <c r="H778" s="189">
        <f t="shared" si="35"/>
        <v>0</v>
      </c>
      <c r="I778" s="189">
        <f t="shared" si="35"/>
        <v>0</v>
      </c>
      <c r="J778" s="189">
        <f t="shared" si="35"/>
        <v>0</v>
      </c>
      <c r="K778" s="189">
        <f t="shared" si="35"/>
        <v>0</v>
      </c>
      <c r="L778" s="189">
        <f t="shared" si="35"/>
        <v>0</v>
      </c>
      <c r="M778" s="189">
        <f t="shared" si="35"/>
        <v>0</v>
      </c>
      <c r="N778" s="189">
        <f t="shared" si="35"/>
        <v>0</v>
      </c>
      <c r="T778" s="235"/>
      <c r="W778" s="236"/>
      <c r="X778" s="236"/>
      <c r="Y778" s="236"/>
      <c r="Z778" s="236"/>
      <c r="AA778" s="236"/>
      <c r="AB778" s="236"/>
      <c r="AC778" s="236"/>
      <c r="AD778" s="236"/>
      <c r="AE778" s="236"/>
      <c r="AF778" s="236"/>
      <c r="AG778" s="236"/>
      <c r="AH778" s="236"/>
      <c r="AI778" s="236"/>
      <c r="AJ778" s="236"/>
      <c r="AK778" s="236"/>
      <c r="AL778" s="236"/>
      <c r="AM778" s="236"/>
      <c r="AN778" s="236"/>
      <c r="AO778" s="236"/>
      <c r="AP778" s="236"/>
      <c r="AQ778" s="235"/>
      <c r="AR778" s="235"/>
      <c r="AS778" s="235"/>
      <c r="AT778" s="235"/>
      <c r="AU778" s="235"/>
      <c r="AV778" s="235"/>
      <c r="AW778" s="235"/>
      <c r="AX778" s="235"/>
      <c r="AY778" s="235"/>
      <c r="AZ778" s="235"/>
      <c r="BA778" s="235"/>
      <c r="BB778" s="235"/>
    </row>
    <row r="779" spans="2:54" s="234" customFormat="1" x14ac:dyDescent="0.25">
      <c r="B779" s="207" t="s">
        <v>344</v>
      </c>
      <c r="C779" s="176" t="s">
        <v>298</v>
      </c>
      <c r="D779" s="239">
        <v>4</v>
      </c>
      <c r="E779" s="189">
        <f t="shared" si="33"/>
        <v>0</v>
      </c>
      <c r="F779" s="189">
        <f t="shared" si="35"/>
        <v>0</v>
      </c>
      <c r="G779" s="189">
        <f t="shared" si="35"/>
        <v>0</v>
      </c>
      <c r="H779" s="189">
        <f t="shared" si="35"/>
        <v>0</v>
      </c>
      <c r="I779" s="189">
        <f t="shared" si="35"/>
        <v>0</v>
      </c>
      <c r="J779" s="189">
        <f t="shared" si="35"/>
        <v>0</v>
      </c>
      <c r="K779" s="189">
        <f t="shared" si="35"/>
        <v>0</v>
      </c>
      <c r="L779" s="189">
        <f t="shared" si="35"/>
        <v>0</v>
      </c>
      <c r="M779" s="189">
        <f t="shared" si="35"/>
        <v>0</v>
      </c>
      <c r="N779" s="189">
        <f t="shared" si="35"/>
        <v>0</v>
      </c>
      <c r="T779" s="235"/>
      <c r="W779" s="236"/>
      <c r="X779" s="236"/>
      <c r="Y779" s="236"/>
      <c r="Z779" s="236"/>
      <c r="AA779" s="236"/>
      <c r="AB779" s="236"/>
      <c r="AC779" s="236"/>
      <c r="AD779" s="236"/>
      <c r="AE779" s="236"/>
      <c r="AF779" s="236"/>
      <c r="AG779" s="236"/>
      <c r="AH779" s="236"/>
      <c r="AI779" s="236"/>
      <c r="AJ779" s="236"/>
      <c r="AK779" s="236"/>
      <c r="AL779" s="236"/>
      <c r="AM779" s="236"/>
      <c r="AN779" s="236"/>
      <c r="AO779" s="236"/>
      <c r="AP779" s="236"/>
      <c r="AQ779" s="235"/>
      <c r="AR779" s="235"/>
      <c r="AS779" s="235"/>
      <c r="AT779" s="235"/>
      <c r="AU779" s="235"/>
      <c r="AV779" s="235"/>
      <c r="AW779" s="235"/>
      <c r="AX779" s="235"/>
      <c r="AY779" s="235"/>
      <c r="AZ779" s="235"/>
      <c r="BA779" s="235"/>
      <c r="BB779" s="235"/>
    </row>
    <row r="780" spans="2:54" s="234" customFormat="1" x14ac:dyDescent="0.25">
      <c r="B780" s="207" t="s">
        <v>344</v>
      </c>
      <c r="C780" s="176" t="s">
        <v>297</v>
      </c>
      <c r="D780" s="239">
        <v>4</v>
      </c>
      <c r="E780" s="189">
        <f t="shared" si="33"/>
        <v>0</v>
      </c>
      <c r="F780" s="189">
        <f t="shared" si="35"/>
        <v>0</v>
      </c>
      <c r="G780" s="189">
        <f t="shared" si="35"/>
        <v>0</v>
      </c>
      <c r="H780" s="189">
        <f t="shared" si="35"/>
        <v>0</v>
      </c>
      <c r="I780" s="189">
        <f t="shared" si="35"/>
        <v>0</v>
      </c>
      <c r="J780" s="189">
        <f t="shared" si="35"/>
        <v>0</v>
      </c>
      <c r="K780" s="189">
        <f t="shared" si="35"/>
        <v>0</v>
      </c>
      <c r="L780" s="189">
        <f t="shared" si="35"/>
        <v>0</v>
      </c>
      <c r="M780" s="189">
        <f t="shared" si="35"/>
        <v>0</v>
      </c>
      <c r="N780" s="189">
        <f t="shared" si="35"/>
        <v>0</v>
      </c>
      <c r="T780" s="235"/>
      <c r="W780" s="236"/>
      <c r="X780" s="236"/>
      <c r="Y780" s="236"/>
      <c r="Z780" s="236"/>
      <c r="AA780" s="236"/>
      <c r="AB780" s="236"/>
      <c r="AC780" s="236"/>
      <c r="AD780" s="236"/>
      <c r="AE780" s="236"/>
      <c r="AF780" s="236"/>
      <c r="AG780" s="236"/>
      <c r="AH780" s="236"/>
      <c r="AI780" s="236"/>
      <c r="AJ780" s="236"/>
      <c r="AK780" s="236"/>
      <c r="AL780" s="236"/>
      <c r="AM780" s="236"/>
      <c r="AN780" s="236"/>
      <c r="AO780" s="236"/>
      <c r="AP780" s="236"/>
      <c r="AQ780" s="235"/>
      <c r="AR780" s="235"/>
      <c r="AS780" s="235"/>
      <c r="AT780" s="235"/>
      <c r="AU780" s="235"/>
      <c r="AV780" s="235"/>
      <c r="AW780" s="235"/>
      <c r="AX780" s="235"/>
      <c r="AY780" s="235"/>
      <c r="AZ780" s="235"/>
      <c r="BA780" s="235"/>
      <c r="BB780" s="235"/>
    </row>
    <row r="781" spans="2:54" s="234" customFormat="1" x14ac:dyDescent="0.25">
      <c r="B781" s="208" t="s">
        <v>344</v>
      </c>
      <c r="C781" s="209" t="s">
        <v>296</v>
      </c>
      <c r="D781" s="239">
        <v>4</v>
      </c>
      <c r="E781" s="189">
        <f t="shared" si="33"/>
        <v>0</v>
      </c>
      <c r="F781" s="189">
        <f t="shared" si="35"/>
        <v>0</v>
      </c>
      <c r="G781" s="189">
        <f t="shared" si="35"/>
        <v>0</v>
      </c>
      <c r="H781" s="189">
        <f t="shared" si="35"/>
        <v>0</v>
      </c>
      <c r="I781" s="189">
        <f t="shared" si="35"/>
        <v>0</v>
      </c>
      <c r="J781" s="189">
        <f t="shared" si="35"/>
        <v>0</v>
      </c>
      <c r="K781" s="189">
        <f t="shared" si="35"/>
        <v>0</v>
      </c>
      <c r="L781" s="189">
        <f t="shared" si="35"/>
        <v>0</v>
      </c>
      <c r="M781" s="189">
        <f t="shared" si="35"/>
        <v>0</v>
      </c>
      <c r="N781" s="189">
        <f t="shared" si="35"/>
        <v>0</v>
      </c>
      <c r="T781" s="235"/>
      <c r="W781" s="236"/>
      <c r="X781" s="236"/>
      <c r="Y781" s="236"/>
      <c r="Z781" s="236"/>
      <c r="AA781" s="236"/>
      <c r="AB781" s="236"/>
      <c r="AC781" s="236"/>
      <c r="AD781" s="236"/>
      <c r="AE781" s="236"/>
      <c r="AF781" s="236"/>
      <c r="AG781" s="236"/>
      <c r="AH781" s="236"/>
      <c r="AI781" s="236"/>
      <c r="AJ781" s="236"/>
      <c r="AK781" s="236"/>
      <c r="AL781" s="236"/>
      <c r="AM781" s="236"/>
      <c r="AN781" s="236"/>
      <c r="AO781" s="236"/>
      <c r="AP781" s="236"/>
      <c r="AQ781" s="235"/>
      <c r="AR781" s="235"/>
      <c r="AS781" s="235"/>
      <c r="AT781" s="235"/>
      <c r="AU781" s="235"/>
      <c r="AV781" s="235"/>
      <c r="AW781" s="235"/>
      <c r="AX781" s="235"/>
      <c r="AY781" s="235"/>
      <c r="AZ781" s="235"/>
      <c r="BA781" s="235"/>
      <c r="BB781" s="235"/>
    </row>
    <row r="782" spans="2:54" s="234" customFormat="1" ht="15.75" thickBot="1" x14ac:dyDescent="0.3">
      <c r="T782" s="235"/>
      <c r="W782" s="236"/>
      <c r="X782" s="236"/>
      <c r="Y782" s="236"/>
      <c r="Z782" s="236"/>
      <c r="AA782" s="236"/>
      <c r="AB782" s="236"/>
      <c r="AC782" s="236"/>
      <c r="AD782" s="236"/>
      <c r="AE782" s="236"/>
      <c r="AF782" s="236"/>
      <c r="AG782" s="236"/>
      <c r="AH782" s="236"/>
      <c r="AI782" s="236"/>
      <c r="AJ782" s="236"/>
      <c r="AK782" s="236"/>
      <c r="AL782" s="236"/>
      <c r="AM782" s="236"/>
      <c r="AN782" s="236"/>
      <c r="AO782" s="236"/>
      <c r="AP782" s="236"/>
      <c r="AQ782" s="235"/>
      <c r="AR782" s="235"/>
      <c r="AS782" s="235"/>
      <c r="AT782" s="235"/>
      <c r="AU782" s="235"/>
      <c r="AV782" s="235"/>
      <c r="AW782" s="235"/>
      <c r="AX782" s="235"/>
      <c r="AY782" s="235"/>
      <c r="AZ782" s="235"/>
      <c r="BA782" s="235"/>
      <c r="BB782" s="235"/>
    </row>
    <row r="783" spans="2:54" s="234" customFormat="1" x14ac:dyDescent="0.25">
      <c r="B783" s="240" t="s">
        <v>359</v>
      </c>
      <c r="T783" s="235"/>
      <c r="W783" s="236"/>
      <c r="X783" s="236"/>
      <c r="Y783" s="236"/>
      <c r="Z783" s="236"/>
      <c r="AA783" s="236"/>
      <c r="AB783" s="236"/>
      <c r="AC783" s="236"/>
      <c r="AD783" s="236"/>
      <c r="AE783" s="236"/>
      <c r="AF783" s="236"/>
      <c r="AG783" s="236"/>
      <c r="AH783" s="236"/>
      <c r="AI783" s="236"/>
      <c r="AJ783" s="236"/>
      <c r="AK783" s="236"/>
      <c r="AL783" s="236"/>
      <c r="AM783" s="236"/>
      <c r="AN783" s="236"/>
      <c r="AO783" s="236"/>
      <c r="AP783" s="236"/>
      <c r="AQ783" s="235"/>
      <c r="AR783" s="235"/>
      <c r="AS783" s="235"/>
      <c r="AT783" s="235"/>
      <c r="AU783" s="235"/>
      <c r="AV783" s="235"/>
      <c r="AW783" s="235"/>
      <c r="AX783" s="235"/>
      <c r="AY783" s="235"/>
      <c r="AZ783" s="235"/>
      <c r="BA783" s="235"/>
      <c r="BB783" s="235"/>
    </row>
    <row r="784" spans="2:54" s="234" customFormat="1" x14ac:dyDescent="0.25">
      <c r="B784" s="189" t="s">
        <v>356</v>
      </c>
      <c r="T784" s="235"/>
      <c r="W784" s="236"/>
      <c r="X784" s="236"/>
      <c r="Y784" s="236"/>
      <c r="Z784" s="236"/>
      <c r="AA784" s="236"/>
      <c r="AB784" s="236"/>
      <c r="AC784" s="236"/>
      <c r="AD784" s="236"/>
      <c r="AE784" s="236"/>
      <c r="AF784" s="236"/>
      <c r="AG784" s="236"/>
      <c r="AH784" s="236"/>
      <c r="AI784" s="236"/>
      <c r="AJ784" s="236"/>
      <c r="AK784" s="236"/>
      <c r="AL784" s="236"/>
      <c r="AM784" s="236"/>
      <c r="AN784" s="236"/>
      <c r="AO784" s="236"/>
      <c r="AP784" s="236"/>
      <c r="AQ784" s="235"/>
      <c r="AR784" s="235"/>
      <c r="AS784" s="235"/>
      <c r="AT784" s="235"/>
      <c r="AU784" s="235"/>
      <c r="AV784" s="235"/>
      <c r="AW784" s="235"/>
      <c r="AX784" s="235"/>
      <c r="AY784" s="235"/>
      <c r="AZ784" s="235"/>
      <c r="BA784" s="235"/>
      <c r="BB784" s="235"/>
    </row>
    <row r="785" spans="2:54" s="234" customFormat="1" x14ac:dyDescent="0.25">
      <c r="B785" s="189" t="s">
        <v>357</v>
      </c>
      <c r="T785" s="235"/>
      <c r="W785" s="236"/>
      <c r="X785" s="236"/>
      <c r="Y785" s="236"/>
      <c r="Z785" s="236"/>
      <c r="AA785" s="236"/>
      <c r="AB785" s="236"/>
      <c r="AC785" s="236"/>
      <c r="AD785" s="236"/>
      <c r="AE785" s="236"/>
      <c r="AF785" s="236"/>
      <c r="AG785" s="236"/>
      <c r="AH785" s="236"/>
      <c r="AI785" s="236"/>
      <c r="AJ785" s="236"/>
      <c r="AK785" s="236"/>
      <c r="AL785" s="236"/>
      <c r="AM785" s="236"/>
      <c r="AN785" s="236"/>
      <c r="AO785" s="236"/>
      <c r="AP785" s="236"/>
      <c r="AQ785" s="235"/>
      <c r="AR785" s="235"/>
      <c r="AS785" s="235"/>
      <c r="AT785" s="235"/>
      <c r="AU785" s="235"/>
      <c r="AV785" s="235"/>
      <c r="AW785" s="235"/>
      <c r="AX785" s="235"/>
      <c r="AY785" s="235"/>
      <c r="AZ785" s="235"/>
      <c r="BA785" s="235"/>
      <c r="BB785" s="235"/>
    </row>
    <row r="786" spans="2:54" s="234" customFormat="1" x14ac:dyDescent="0.25">
      <c r="B786" s="189" t="s">
        <v>358</v>
      </c>
      <c r="T786" s="235"/>
      <c r="W786" s="236"/>
      <c r="X786" s="236"/>
      <c r="Y786" s="236"/>
      <c r="Z786" s="236"/>
      <c r="AA786" s="236"/>
      <c r="AB786" s="236"/>
      <c r="AC786" s="236"/>
      <c r="AD786" s="236"/>
      <c r="AE786" s="236"/>
      <c r="AF786" s="236"/>
      <c r="AG786" s="236"/>
      <c r="AH786" s="236"/>
      <c r="AI786" s="236"/>
      <c r="AJ786" s="236"/>
      <c r="AK786" s="236"/>
      <c r="AL786" s="236"/>
      <c r="AM786" s="236"/>
      <c r="AN786" s="236"/>
      <c r="AO786" s="236"/>
      <c r="AP786" s="236"/>
      <c r="AQ786" s="235"/>
      <c r="AR786" s="235"/>
      <c r="AS786" s="235"/>
      <c r="AT786" s="235"/>
      <c r="AU786" s="235"/>
      <c r="AV786" s="235"/>
      <c r="AW786" s="235"/>
      <c r="AX786" s="235"/>
      <c r="AY786" s="235"/>
      <c r="AZ786" s="235"/>
      <c r="BA786" s="235"/>
      <c r="BB786" s="235"/>
    </row>
    <row r="787" spans="2:54" s="234" customFormat="1" x14ac:dyDescent="0.25">
      <c r="B787" s="189" t="s">
        <v>216</v>
      </c>
      <c r="T787" s="235"/>
      <c r="W787" s="236"/>
      <c r="X787" s="236"/>
      <c r="Y787" s="236"/>
      <c r="Z787" s="236"/>
      <c r="AA787" s="236"/>
      <c r="AB787" s="236"/>
      <c r="AC787" s="236"/>
      <c r="AD787" s="236"/>
      <c r="AE787" s="236"/>
      <c r="AF787" s="236"/>
      <c r="AG787" s="236"/>
      <c r="AH787" s="236"/>
      <c r="AI787" s="236"/>
      <c r="AJ787" s="236"/>
      <c r="AK787" s="236"/>
      <c r="AL787" s="236"/>
      <c r="AM787" s="236"/>
      <c r="AN787" s="236"/>
      <c r="AO787" s="236"/>
      <c r="AP787" s="236"/>
      <c r="AQ787" s="235"/>
      <c r="AR787" s="235"/>
      <c r="AS787" s="235"/>
      <c r="AT787" s="235"/>
      <c r="AU787" s="235"/>
      <c r="AV787" s="235"/>
      <c r="AW787" s="235"/>
      <c r="AX787" s="235"/>
      <c r="AY787" s="235"/>
      <c r="AZ787" s="235"/>
      <c r="BA787" s="235"/>
      <c r="BB787" s="235"/>
    </row>
    <row r="788" spans="2:54" s="234" customFormat="1" ht="15.75" thickBot="1" x14ac:dyDescent="0.3">
      <c r="T788" s="235"/>
      <c r="W788" s="236"/>
      <c r="X788" s="236"/>
      <c r="Y788" s="236"/>
      <c r="Z788" s="236"/>
      <c r="AA788" s="236"/>
      <c r="AB788" s="236"/>
      <c r="AC788" s="236"/>
      <c r="AD788" s="236"/>
      <c r="AE788" s="236"/>
      <c r="AF788" s="236"/>
      <c r="AG788" s="236"/>
      <c r="AH788" s="236"/>
      <c r="AI788" s="236"/>
      <c r="AJ788" s="236"/>
      <c r="AK788" s="236"/>
      <c r="AL788" s="236"/>
      <c r="AM788" s="236"/>
      <c r="AN788" s="236"/>
      <c r="AO788" s="236"/>
      <c r="AP788" s="236"/>
      <c r="AQ788" s="235"/>
      <c r="AR788" s="235"/>
      <c r="AS788" s="235"/>
      <c r="AT788" s="235"/>
      <c r="AU788" s="235"/>
      <c r="AV788" s="235"/>
      <c r="AW788" s="235"/>
      <c r="AX788" s="235"/>
      <c r="AY788" s="235"/>
      <c r="AZ788" s="235"/>
      <c r="BA788" s="235"/>
      <c r="BB788" s="235"/>
    </row>
    <row r="789" spans="2:54" s="234" customFormat="1" ht="15.75" thickBot="1" x14ac:dyDescent="0.3">
      <c r="B789" s="186" t="s">
        <v>360</v>
      </c>
      <c r="C789" s="199"/>
      <c r="T789" s="235"/>
      <c r="W789" s="236"/>
      <c r="X789" s="236"/>
      <c r="Y789" s="236"/>
      <c r="Z789" s="236"/>
      <c r="AA789" s="236"/>
      <c r="AB789" s="236"/>
      <c r="AC789" s="236"/>
      <c r="AD789" s="236"/>
      <c r="AE789" s="236"/>
      <c r="AF789" s="236"/>
      <c r="AG789" s="236"/>
      <c r="AH789" s="236"/>
      <c r="AI789" s="236"/>
      <c r="AJ789" s="236"/>
      <c r="AK789" s="236"/>
      <c r="AL789" s="236"/>
      <c r="AM789" s="236"/>
      <c r="AN789" s="236"/>
      <c r="AO789" s="236"/>
      <c r="AP789" s="236"/>
      <c r="AQ789" s="235"/>
      <c r="AR789" s="235"/>
      <c r="AS789" s="235"/>
      <c r="AT789" s="235"/>
      <c r="AU789" s="235"/>
      <c r="AV789" s="235"/>
      <c r="AW789" s="235"/>
      <c r="AX789" s="235"/>
      <c r="AY789" s="235"/>
      <c r="AZ789" s="235"/>
      <c r="BA789" s="235"/>
      <c r="BB789" s="235"/>
    </row>
    <row r="790" spans="2:54" s="234" customFormat="1" x14ac:dyDescent="0.25">
      <c r="B790" s="191" t="s">
        <v>361</v>
      </c>
      <c r="C790" s="191" t="s">
        <v>362</v>
      </c>
      <c r="T790" s="235"/>
      <c r="W790" s="236"/>
      <c r="X790" s="236"/>
      <c r="Y790" s="236"/>
      <c r="Z790" s="236"/>
      <c r="AA790" s="236"/>
      <c r="AB790" s="236"/>
      <c r="AC790" s="236"/>
      <c r="AD790" s="236"/>
      <c r="AE790" s="236"/>
      <c r="AF790" s="236"/>
      <c r="AG790" s="236"/>
      <c r="AH790" s="236"/>
      <c r="AI790" s="236"/>
      <c r="AJ790" s="236"/>
      <c r="AK790" s="236"/>
      <c r="AL790" s="236"/>
      <c r="AM790" s="236"/>
      <c r="AN790" s="236"/>
      <c r="AO790" s="236"/>
      <c r="AP790" s="236"/>
      <c r="AQ790" s="235"/>
      <c r="AR790" s="235"/>
      <c r="AS790" s="235"/>
      <c r="AT790" s="235"/>
      <c r="AU790" s="235"/>
      <c r="AV790" s="235"/>
      <c r="AW790" s="235"/>
      <c r="AX790" s="235"/>
      <c r="AY790" s="235"/>
      <c r="AZ790" s="235"/>
      <c r="BA790" s="235"/>
      <c r="BB790" s="235"/>
    </row>
    <row r="791" spans="2:54" s="234" customFormat="1" x14ac:dyDescent="0.25">
      <c r="B791" s="189" t="s">
        <v>363</v>
      </c>
      <c r="C791" s="189"/>
      <c r="T791" s="235"/>
      <c r="W791" s="236"/>
      <c r="X791" s="236"/>
      <c r="Y791" s="236"/>
      <c r="Z791" s="236"/>
      <c r="AA791" s="236"/>
      <c r="AB791" s="236"/>
      <c r="AC791" s="236"/>
      <c r="AD791" s="236"/>
      <c r="AE791" s="236"/>
      <c r="AF791" s="236"/>
      <c r="AG791" s="236"/>
      <c r="AH791" s="236"/>
      <c r="AI791" s="236"/>
      <c r="AJ791" s="236"/>
      <c r="AK791" s="236"/>
      <c r="AL791" s="236"/>
      <c r="AM791" s="236"/>
      <c r="AN791" s="236"/>
      <c r="AO791" s="236"/>
      <c r="AP791" s="236"/>
      <c r="AQ791" s="235"/>
      <c r="AR791" s="235"/>
      <c r="AS791" s="235"/>
      <c r="AT791" s="235"/>
      <c r="AU791" s="235"/>
      <c r="AV791" s="235"/>
      <c r="AW791" s="235"/>
      <c r="AX791" s="235"/>
      <c r="AY791" s="235"/>
      <c r="AZ791" s="235"/>
      <c r="BA791" s="235"/>
      <c r="BB791" s="235"/>
    </row>
    <row r="792" spans="2:54" s="234" customFormat="1" x14ac:dyDescent="0.25">
      <c r="B792" s="189" t="s">
        <v>364</v>
      </c>
      <c r="C792" s="189"/>
      <c r="T792" s="235"/>
      <c r="W792" s="236"/>
      <c r="X792" s="236"/>
      <c r="Y792" s="236"/>
      <c r="Z792" s="236"/>
      <c r="AA792" s="236"/>
      <c r="AB792" s="236"/>
      <c r="AC792" s="236"/>
      <c r="AD792" s="236"/>
      <c r="AE792" s="236"/>
      <c r="AF792" s="236"/>
      <c r="AG792" s="236"/>
      <c r="AH792" s="236"/>
      <c r="AI792" s="236"/>
      <c r="AJ792" s="236"/>
      <c r="AK792" s="236"/>
      <c r="AL792" s="236"/>
      <c r="AM792" s="236"/>
      <c r="AN792" s="236"/>
      <c r="AO792" s="236"/>
      <c r="AP792" s="236"/>
      <c r="AQ792" s="235"/>
      <c r="AR792" s="235"/>
      <c r="AS792" s="235"/>
      <c r="AT792" s="235"/>
      <c r="AU792" s="235"/>
      <c r="AV792" s="235"/>
      <c r="AW792" s="235"/>
      <c r="AX792" s="235"/>
      <c r="AY792" s="235"/>
      <c r="AZ792" s="235"/>
      <c r="BA792" s="235"/>
      <c r="BB792" s="235"/>
    </row>
    <row r="793" spans="2:54" s="234" customFormat="1" x14ac:dyDescent="0.25">
      <c r="B793" s="189" t="s">
        <v>365</v>
      </c>
      <c r="C793" s="189"/>
      <c r="T793" s="235"/>
      <c r="W793" s="236"/>
      <c r="X793" s="236"/>
      <c r="Y793" s="236"/>
      <c r="Z793" s="236"/>
      <c r="AA793" s="236"/>
      <c r="AB793" s="236"/>
      <c r="AC793" s="236"/>
      <c r="AD793" s="236"/>
      <c r="AE793" s="236"/>
      <c r="AF793" s="236"/>
      <c r="AG793" s="236"/>
      <c r="AH793" s="236"/>
      <c r="AI793" s="236"/>
      <c r="AJ793" s="236"/>
      <c r="AK793" s="236"/>
      <c r="AL793" s="236"/>
      <c r="AM793" s="236"/>
      <c r="AN793" s="236"/>
      <c r="AO793" s="236"/>
      <c r="AP793" s="236"/>
      <c r="AQ793" s="235"/>
      <c r="AR793" s="235"/>
      <c r="AS793" s="235"/>
      <c r="AT793" s="235"/>
      <c r="AU793" s="235"/>
      <c r="AV793" s="235"/>
      <c r="AW793" s="235"/>
      <c r="AX793" s="235"/>
      <c r="AY793" s="235"/>
      <c r="AZ793" s="235"/>
      <c r="BA793" s="235"/>
      <c r="BB793" s="235"/>
    </row>
    <row r="794" spans="2:54" s="234" customFormat="1" x14ac:dyDescent="0.25">
      <c r="B794" s="189" t="s">
        <v>366</v>
      </c>
      <c r="C794" s="189" t="s">
        <v>367</v>
      </c>
      <c r="T794" s="235"/>
      <c r="W794" s="236"/>
      <c r="X794" s="236"/>
      <c r="Y794" s="236"/>
      <c r="Z794" s="236"/>
      <c r="AA794" s="236"/>
      <c r="AB794" s="236"/>
      <c r="AC794" s="236"/>
      <c r="AD794" s="236"/>
      <c r="AE794" s="236"/>
      <c r="AF794" s="236"/>
      <c r="AG794" s="236"/>
      <c r="AH794" s="236"/>
      <c r="AI794" s="236"/>
      <c r="AJ794" s="236"/>
      <c r="AK794" s="236"/>
      <c r="AL794" s="236"/>
      <c r="AM794" s="236"/>
      <c r="AN794" s="236"/>
      <c r="AO794" s="236"/>
      <c r="AP794" s="236"/>
      <c r="AQ794" s="235"/>
      <c r="AR794" s="235"/>
      <c r="AS794" s="235"/>
      <c r="AT794" s="235"/>
      <c r="AU794" s="235"/>
      <c r="AV794" s="235"/>
      <c r="AW794" s="235"/>
      <c r="AX794" s="235"/>
      <c r="AY794" s="235"/>
      <c r="AZ794" s="235"/>
      <c r="BA794" s="235"/>
      <c r="BB794" s="235"/>
    </row>
    <row r="795" spans="2:54" s="234" customFormat="1" x14ac:dyDescent="0.25">
      <c r="B795" s="189" t="s">
        <v>368</v>
      </c>
      <c r="C795" s="189" t="s">
        <v>216</v>
      </c>
      <c r="T795" s="235"/>
      <c r="W795" s="236"/>
      <c r="X795" s="236"/>
      <c r="Y795" s="236"/>
      <c r="Z795" s="236"/>
      <c r="AA795" s="236"/>
      <c r="AB795" s="236"/>
      <c r="AC795" s="236"/>
      <c r="AD795" s="236"/>
      <c r="AE795" s="236"/>
      <c r="AF795" s="236"/>
      <c r="AG795" s="236"/>
      <c r="AH795" s="236"/>
      <c r="AI795" s="236"/>
      <c r="AJ795" s="236"/>
      <c r="AK795" s="236"/>
      <c r="AL795" s="236"/>
      <c r="AM795" s="236"/>
      <c r="AN795" s="236"/>
      <c r="AO795" s="236"/>
      <c r="AP795" s="236"/>
      <c r="AQ795" s="235"/>
      <c r="AR795" s="235"/>
      <c r="AS795" s="235"/>
      <c r="AT795" s="235"/>
      <c r="AU795" s="235"/>
      <c r="AV795" s="235"/>
      <c r="AW795" s="235"/>
      <c r="AX795" s="235"/>
      <c r="AY795" s="235"/>
      <c r="AZ795" s="235"/>
      <c r="BA795" s="235"/>
      <c r="BB795" s="235"/>
    </row>
    <row r="796" spans="2:54" s="234" customFormat="1" x14ac:dyDescent="0.25">
      <c r="B796" s="189" t="s">
        <v>369</v>
      </c>
      <c r="C796" s="189"/>
      <c r="T796" s="235"/>
      <c r="W796" s="236"/>
      <c r="X796" s="236"/>
      <c r="Y796" s="236"/>
      <c r="Z796" s="236"/>
      <c r="AA796" s="236"/>
      <c r="AB796" s="236"/>
      <c r="AC796" s="236"/>
      <c r="AD796" s="236"/>
      <c r="AE796" s="236"/>
      <c r="AF796" s="236"/>
      <c r="AG796" s="236"/>
      <c r="AH796" s="236"/>
      <c r="AI796" s="236"/>
      <c r="AJ796" s="236"/>
      <c r="AK796" s="236"/>
      <c r="AL796" s="236"/>
      <c r="AM796" s="236"/>
      <c r="AN796" s="236"/>
      <c r="AO796" s="236"/>
      <c r="AP796" s="236"/>
      <c r="AQ796" s="235"/>
      <c r="AR796" s="235"/>
      <c r="AS796" s="235"/>
      <c r="AT796" s="235"/>
      <c r="AU796" s="235"/>
      <c r="AV796" s="235"/>
      <c r="AW796" s="235"/>
      <c r="AX796" s="235"/>
      <c r="AY796" s="235"/>
      <c r="AZ796" s="235"/>
      <c r="BA796" s="235"/>
      <c r="BB796" s="235"/>
    </row>
    <row r="797" spans="2:54" s="234" customFormat="1" x14ac:dyDescent="0.25">
      <c r="B797" s="189" t="s">
        <v>370</v>
      </c>
      <c r="C797" s="189"/>
      <c r="T797" s="235"/>
      <c r="W797" s="236"/>
      <c r="X797" s="236"/>
      <c r="Y797" s="236"/>
      <c r="Z797" s="236"/>
      <c r="AA797" s="236"/>
      <c r="AB797" s="236"/>
      <c r="AC797" s="236"/>
      <c r="AD797" s="236"/>
      <c r="AE797" s="236"/>
      <c r="AF797" s="236"/>
      <c r="AG797" s="236"/>
      <c r="AH797" s="236"/>
      <c r="AI797" s="236"/>
      <c r="AJ797" s="236"/>
      <c r="AK797" s="236"/>
      <c r="AL797" s="236"/>
      <c r="AM797" s="236"/>
      <c r="AN797" s="236"/>
      <c r="AO797" s="236"/>
      <c r="AP797" s="236"/>
      <c r="AQ797" s="235"/>
      <c r="AR797" s="235"/>
      <c r="AS797" s="235"/>
      <c r="AT797" s="235"/>
      <c r="AU797" s="235"/>
      <c r="AV797" s="235"/>
      <c r="AW797" s="235"/>
      <c r="AX797" s="235"/>
      <c r="AY797" s="235"/>
      <c r="AZ797" s="235"/>
      <c r="BA797" s="235"/>
      <c r="BB797" s="235"/>
    </row>
    <row r="798" spans="2:54" s="234" customFormat="1" x14ac:dyDescent="0.25">
      <c r="B798" s="189" t="s">
        <v>216</v>
      </c>
      <c r="C798" s="189"/>
      <c r="T798" s="235"/>
      <c r="W798" s="236"/>
      <c r="X798" s="236"/>
      <c r="Y798" s="236"/>
      <c r="Z798" s="236"/>
      <c r="AA798" s="236"/>
      <c r="AB798" s="236"/>
      <c r="AC798" s="236"/>
      <c r="AD798" s="236"/>
      <c r="AE798" s="236"/>
      <c r="AF798" s="236"/>
      <c r="AG798" s="236"/>
      <c r="AH798" s="236"/>
      <c r="AI798" s="236"/>
      <c r="AJ798" s="236"/>
      <c r="AK798" s="236"/>
      <c r="AL798" s="236"/>
      <c r="AM798" s="236"/>
      <c r="AN798" s="236"/>
      <c r="AO798" s="236"/>
      <c r="AP798" s="236"/>
      <c r="AQ798" s="235"/>
      <c r="AR798" s="235"/>
      <c r="AS798" s="235"/>
      <c r="AT798" s="235"/>
      <c r="AU798" s="235"/>
      <c r="AV798" s="235"/>
      <c r="AW798" s="235"/>
      <c r="AX798" s="235"/>
      <c r="AY798" s="235"/>
      <c r="AZ798" s="235"/>
      <c r="BA798" s="235"/>
      <c r="BB798" s="235"/>
    </row>
    <row r="799" spans="2:54" s="234" customFormat="1" x14ac:dyDescent="0.25">
      <c r="T799" s="235"/>
      <c r="W799" s="236"/>
      <c r="X799" s="236"/>
      <c r="Y799" s="236"/>
      <c r="Z799" s="236"/>
      <c r="AA799" s="236"/>
      <c r="AB799" s="236"/>
      <c r="AC799" s="236"/>
      <c r="AD799" s="236"/>
      <c r="AE799" s="236"/>
      <c r="AF799" s="236"/>
      <c r="AG799" s="236"/>
      <c r="AH799" s="236"/>
      <c r="AI799" s="236"/>
      <c r="AJ799" s="236"/>
      <c r="AK799" s="236"/>
      <c r="AL799" s="236"/>
      <c r="AM799" s="236"/>
      <c r="AN799" s="236"/>
      <c r="AO799" s="236"/>
      <c r="AP799" s="236"/>
      <c r="AQ799" s="235"/>
      <c r="AR799" s="235"/>
      <c r="AS799" s="235"/>
      <c r="AT799" s="235"/>
      <c r="AU799" s="235"/>
      <c r="AV799" s="235"/>
      <c r="AW799" s="235"/>
      <c r="AX799" s="235"/>
      <c r="AY799" s="235"/>
      <c r="AZ799" s="235"/>
      <c r="BA799" s="235"/>
      <c r="BB799" s="235"/>
    </row>
    <row r="800" spans="2:54" s="234" customFormat="1" ht="18.75" x14ac:dyDescent="0.3">
      <c r="B800" s="381" t="s">
        <v>355</v>
      </c>
      <c r="C800" s="382"/>
      <c r="D800" s="382" t="s">
        <v>283</v>
      </c>
      <c r="E800" s="382"/>
      <c r="F800" s="382"/>
      <c r="G800" s="383"/>
      <c r="H800" s="241" t="s">
        <v>371</v>
      </c>
      <c r="I800" s="384" t="s">
        <v>193</v>
      </c>
      <c r="J800" s="384"/>
      <c r="K800" s="384" t="s">
        <v>194</v>
      </c>
      <c r="L800" s="384"/>
      <c r="T800" s="235"/>
      <c r="W800" s="236"/>
      <c r="X800" s="236"/>
      <c r="Y800" s="236"/>
      <c r="Z800" s="236"/>
      <c r="AA800" s="236"/>
      <c r="AB800" s="236"/>
      <c r="AC800" s="236"/>
      <c r="AD800" s="236"/>
      <c r="AE800" s="236"/>
      <c r="AF800" s="236"/>
      <c r="AG800" s="236"/>
      <c r="AH800" s="236"/>
      <c r="AI800" s="236"/>
      <c r="AJ800" s="236"/>
      <c r="AK800" s="236"/>
      <c r="AL800" s="236"/>
      <c r="AM800" s="236"/>
      <c r="AN800" s="236"/>
      <c r="AO800" s="236"/>
      <c r="AP800" s="236"/>
      <c r="AQ800" s="235"/>
      <c r="AR800" s="235"/>
      <c r="AS800" s="235"/>
      <c r="AT800" s="235"/>
      <c r="AU800" s="235"/>
      <c r="AV800" s="235"/>
      <c r="AW800" s="235"/>
      <c r="AX800" s="235"/>
      <c r="AY800" s="235"/>
      <c r="AZ800" s="235"/>
      <c r="BA800" s="235"/>
      <c r="BB800" s="235"/>
    </row>
    <row r="801" spans="2:54" s="234" customFormat="1" ht="60" x14ac:dyDescent="0.25">
      <c r="B801" s="189" t="s">
        <v>372</v>
      </c>
      <c r="C801" s="239" t="s">
        <v>373</v>
      </c>
      <c r="D801" s="239" t="s">
        <v>203</v>
      </c>
      <c r="E801" s="242" t="s">
        <v>374</v>
      </c>
      <c r="F801" s="243" t="s">
        <v>375</v>
      </c>
      <c r="G801" s="243" t="s">
        <v>376</v>
      </c>
      <c r="H801" s="375" t="s">
        <v>377</v>
      </c>
      <c r="I801" s="375"/>
      <c r="J801" s="375"/>
      <c r="K801" s="375"/>
      <c r="L801" s="375"/>
      <c r="T801" s="235"/>
      <c r="W801" s="236"/>
      <c r="X801" s="236"/>
      <c r="Y801" s="236"/>
      <c r="Z801" s="236"/>
      <c r="AA801" s="236"/>
      <c r="AB801" s="236"/>
      <c r="AC801" s="236"/>
      <c r="AD801" s="236"/>
      <c r="AE801" s="236"/>
      <c r="AF801" s="236"/>
      <c r="AG801" s="236"/>
      <c r="AH801" s="236"/>
      <c r="AI801" s="236"/>
      <c r="AJ801" s="236"/>
      <c r="AK801" s="236"/>
      <c r="AL801" s="236"/>
      <c r="AM801" s="236"/>
      <c r="AN801" s="236"/>
      <c r="AO801" s="236"/>
      <c r="AP801" s="236"/>
      <c r="AQ801" s="235"/>
      <c r="AR801" s="235"/>
      <c r="AS801" s="235"/>
      <c r="AT801" s="235"/>
      <c r="AU801" s="235"/>
      <c r="AV801" s="235"/>
      <c r="AW801" s="235"/>
      <c r="AX801" s="235"/>
      <c r="AY801" s="235"/>
      <c r="AZ801" s="235"/>
      <c r="BA801" s="235"/>
      <c r="BB801" s="235"/>
    </row>
    <row r="802" spans="2:54" s="234" customFormat="1" x14ac:dyDescent="0.25">
      <c r="B802" s="189"/>
      <c r="C802" s="189" t="s">
        <v>378</v>
      </c>
      <c r="D802" s="189" t="str">
        <f>+W18</f>
        <v>Preventivo</v>
      </c>
      <c r="E802" s="189">
        <f>+Z19</f>
        <v>70</v>
      </c>
      <c r="F802" s="189">
        <f>+IF(D802=B803,E802,0)</f>
        <v>70</v>
      </c>
      <c r="G802" s="189">
        <f>+IF(D802=B803,0,E802)</f>
        <v>0</v>
      </c>
      <c r="H802" s="189" t="s">
        <v>108</v>
      </c>
      <c r="I802" s="376" t="str">
        <f>+E661</f>
        <v>Rara vez</v>
      </c>
      <c r="J802" s="376">
        <f>E662</f>
        <v>1</v>
      </c>
      <c r="K802" s="189" t="str">
        <f>$E$673</f>
        <v>Catastrófico</v>
      </c>
      <c r="L802" s="189">
        <f>IF(K802="Catastrófico",5,IF(K802="Mayor",4,IF(K802="Moderado",3,IF(K802="Menor",2,IF(K802="Insignificante",1,0)))))</f>
        <v>5</v>
      </c>
      <c r="T802" s="235"/>
      <c r="W802" s="236"/>
      <c r="X802" s="236"/>
      <c r="Y802" s="236"/>
      <c r="Z802" s="236"/>
      <c r="AA802" s="236"/>
      <c r="AB802" s="236"/>
      <c r="AC802" s="236"/>
      <c r="AD802" s="236"/>
      <c r="AE802" s="236"/>
      <c r="AF802" s="236"/>
      <c r="AG802" s="236"/>
      <c r="AH802" s="236"/>
      <c r="AI802" s="236"/>
      <c r="AJ802" s="236"/>
      <c r="AK802" s="236"/>
      <c r="AL802" s="236"/>
      <c r="AM802" s="236"/>
      <c r="AN802" s="236"/>
      <c r="AO802" s="236"/>
      <c r="AP802" s="236"/>
      <c r="AQ802" s="235"/>
      <c r="AR802" s="235"/>
      <c r="AS802" s="235"/>
      <c r="AT802" s="235"/>
      <c r="AU802" s="235"/>
      <c r="AV802" s="235"/>
      <c r="AW802" s="235"/>
      <c r="AX802" s="235"/>
      <c r="AY802" s="235"/>
      <c r="AZ802" s="235"/>
      <c r="BA802" s="235"/>
      <c r="BB802" s="235"/>
    </row>
    <row r="803" spans="2:54" s="234" customFormat="1" x14ac:dyDescent="0.25">
      <c r="B803" s="207" t="s">
        <v>356</v>
      </c>
      <c r="C803" s="176" t="s">
        <v>379</v>
      </c>
      <c r="D803" s="176" t="str">
        <f>+AB18</f>
        <v>Detectivo</v>
      </c>
      <c r="E803" s="176">
        <f>+AE19</f>
        <v>85</v>
      </c>
      <c r="F803" s="176">
        <f>+IF(D803=B803,E803,0)</f>
        <v>0</v>
      </c>
      <c r="G803" s="198">
        <f>+IF(D803=B803,0,E803)</f>
        <v>85</v>
      </c>
      <c r="H803" s="189" t="s">
        <v>263</v>
      </c>
      <c r="I803" s="376"/>
      <c r="J803" s="376"/>
      <c r="K803" s="189" t="str">
        <f>$E$686</f>
        <v>No Aplica</v>
      </c>
      <c r="L803" s="189">
        <f>IF(K803="Catastrófico",5,IF(K803="Mayor",4,IF(K803="Moderado",3,IF(K803="Menor",2,IF(K803="Insignificante",1,0)))))</f>
        <v>0</v>
      </c>
      <c r="N803" s="176" t="s">
        <v>296</v>
      </c>
      <c r="P803" s="176" t="s">
        <v>274</v>
      </c>
      <c r="T803" s="235"/>
      <c r="W803" s="236"/>
      <c r="X803" s="236"/>
      <c r="Y803" s="236"/>
      <c r="Z803" s="236"/>
      <c r="AA803" s="236"/>
      <c r="AB803" s="236"/>
      <c r="AC803" s="236"/>
      <c r="AD803" s="236"/>
      <c r="AE803" s="236"/>
      <c r="AF803" s="236"/>
      <c r="AG803" s="236"/>
      <c r="AH803" s="236"/>
      <c r="AI803" s="236"/>
      <c r="AJ803" s="236"/>
      <c r="AK803" s="236"/>
      <c r="AL803" s="236"/>
      <c r="AM803" s="236"/>
      <c r="AN803" s="236"/>
      <c r="AO803" s="236"/>
      <c r="AP803" s="236"/>
      <c r="AQ803" s="235"/>
      <c r="AR803" s="235"/>
      <c r="AS803" s="235"/>
      <c r="AT803" s="235"/>
      <c r="AU803" s="235"/>
      <c r="AV803" s="235"/>
      <c r="AW803" s="235"/>
      <c r="AX803" s="235"/>
      <c r="AY803" s="235"/>
      <c r="AZ803" s="235"/>
      <c r="BA803" s="235"/>
      <c r="BB803" s="235"/>
    </row>
    <row r="804" spans="2:54" s="234" customFormat="1" ht="18.75" x14ac:dyDescent="0.25">
      <c r="B804" s="207" t="s">
        <v>357</v>
      </c>
      <c r="C804" s="176" t="s">
        <v>380</v>
      </c>
      <c r="D804" s="176" t="str">
        <f>+AG18</f>
        <v>Preventivo</v>
      </c>
      <c r="E804" s="176">
        <f>+AJ19</f>
        <v>85</v>
      </c>
      <c r="F804" s="176">
        <f>+IF(D804=B803,E804,0)</f>
        <v>85</v>
      </c>
      <c r="G804" s="198">
        <f>+IF(D804=B803,0,E804)</f>
        <v>0</v>
      </c>
      <c r="H804" s="375" t="s">
        <v>381</v>
      </c>
      <c r="I804" s="375"/>
      <c r="J804" s="375"/>
      <c r="K804" s="375"/>
      <c r="L804" s="375"/>
      <c r="N804" s="176" t="s">
        <v>297</v>
      </c>
      <c r="P804" s="176" t="s">
        <v>276</v>
      </c>
      <c r="T804" s="235"/>
      <c r="W804" s="236"/>
      <c r="X804" s="236"/>
      <c r="Y804" s="236"/>
      <c r="Z804" s="236"/>
      <c r="AA804" s="236"/>
      <c r="AB804" s="236"/>
      <c r="AC804" s="236"/>
      <c r="AD804" s="236"/>
      <c r="AE804" s="236"/>
      <c r="AF804" s="236"/>
      <c r="AG804" s="236"/>
      <c r="AH804" s="236"/>
      <c r="AI804" s="236"/>
      <c r="AJ804" s="236"/>
      <c r="AK804" s="236"/>
      <c r="AL804" s="236"/>
      <c r="AM804" s="236"/>
      <c r="AN804" s="236"/>
      <c r="AO804" s="236"/>
      <c r="AP804" s="236"/>
      <c r="AQ804" s="235"/>
      <c r="AR804" s="235"/>
      <c r="AS804" s="235"/>
      <c r="AT804" s="235"/>
      <c r="AU804" s="235"/>
      <c r="AV804" s="235"/>
      <c r="AW804" s="235"/>
      <c r="AX804" s="235"/>
      <c r="AY804" s="235"/>
      <c r="AZ804" s="235"/>
      <c r="BA804" s="235"/>
      <c r="BB804" s="235"/>
    </row>
    <row r="805" spans="2:54" s="234" customFormat="1" x14ac:dyDescent="0.25">
      <c r="B805" s="207" t="s">
        <v>358</v>
      </c>
      <c r="C805" s="176" t="s">
        <v>382</v>
      </c>
      <c r="D805" s="176" t="str">
        <f>+AL18</f>
        <v>Detectivo</v>
      </c>
      <c r="E805" s="176">
        <f>+AO19</f>
        <v>0</v>
      </c>
      <c r="F805" s="176">
        <f>+IF(D805=B803,E805,0)</f>
        <v>0</v>
      </c>
      <c r="G805" s="198">
        <f>+IF(D805=B803,0,E805)</f>
        <v>0</v>
      </c>
      <c r="H805" s="189" t="s">
        <v>108</v>
      </c>
      <c r="I805" s="376" t="str">
        <f>IF(J805=5,"Casi seguro",IF(J805=4,"Probable",IF(J805=3,"Posible",IF(J805=2,"Improbable",IF(J805=1,"Rara vez",0)))))</f>
        <v>Rara vez</v>
      </c>
      <c r="J805" s="377">
        <f>+IF(F808&gt;0,J802-F807,1)</f>
        <v>1</v>
      </c>
      <c r="K805" s="189" t="str">
        <f>IF(L805=5,"Catastrófico",IF(L805=4,"Mayor","Moderado"))</f>
        <v>Moderado</v>
      </c>
      <c r="L805" s="242">
        <f>+IF(G808&gt;0,G808,1)</f>
        <v>3</v>
      </c>
      <c r="N805" s="176" t="s">
        <v>298</v>
      </c>
      <c r="P805" s="176" t="s">
        <v>278</v>
      </c>
      <c r="T805" s="235"/>
      <c r="W805" s="236"/>
      <c r="X805" s="236"/>
      <c r="Y805" s="236"/>
      <c r="Z805" s="236"/>
      <c r="AA805" s="236"/>
      <c r="AB805" s="236"/>
      <c r="AC805" s="236"/>
      <c r="AD805" s="236"/>
      <c r="AE805" s="236"/>
      <c r="AF805" s="236"/>
      <c r="AG805" s="236"/>
      <c r="AH805" s="236"/>
      <c r="AI805" s="236"/>
      <c r="AJ805" s="236"/>
      <c r="AK805" s="236"/>
      <c r="AL805" s="236"/>
      <c r="AM805" s="236"/>
      <c r="AN805" s="236"/>
      <c r="AO805" s="236"/>
      <c r="AP805" s="236"/>
      <c r="AQ805" s="235"/>
      <c r="AR805" s="235"/>
      <c r="AS805" s="235"/>
      <c r="AT805" s="235"/>
      <c r="AU805" s="235"/>
      <c r="AV805" s="235"/>
      <c r="AW805" s="235"/>
      <c r="AX805" s="235"/>
      <c r="AY805" s="235"/>
      <c r="AZ805" s="235"/>
      <c r="BA805" s="235"/>
      <c r="BB805" s="235"/>
    </row>
    <row r="806" spans="2:54" s="234" customFormat="1" x14ac:dyDescent="0.25">
      <c r="B806" s="207" t="s">
        <v>216</v>
      </c>
      <c r="C806" s="378" t="s">
        <v>383</v>
      </c>
      <c r="D806" s="378"/>
      <c r="E806" s="378"/>
      <c r="F806" s="176">
        <f>MAX(F802:F805)</f>
        <v>85</v>
      </c>
      <c r="G806" s="198">
        <f>MAX(G802:G805)</f>
        <v>85</v>
      </c>
      <c r="H806" s="189" t="s">
        <v>263</v>
      </c>
      <c r="I806" s="376"/>
      <c r="J806" s="377"/>
      <c r="K806" s="189" t="str">
        <f>IF(L806=5,"Catastrófico",IF(L806=4,"Mayor",IF(L806=3,"Moderado",IF(L806=2,"Menor",IF(L806=1,"Insignificante",0)))))</f>
        <v>Insignificante</v>
      </c>
      <c r="L806" s="189">
        <f>+IF(G809&gt;0,G809,1)</f>
        <v>1</v>
      </c>
      <c r="N806" s="176" t="s">
        <v>299</v>
      </c>
      <c r="P806" s="176" t="s">
        <v>280</v>
      </c>
      <c r="T806" s="235"/>
      <c r="W806" s="236"/>
      <c r="X806" s="236"/>
      <c r="Y806" s="236"/>
      <c r="Z806" s="236"/>
      <c r="AA806" s="236"/>
      <c r="AB806" s="236"/>
      <c r="AC806" s="236"/>
      <c r="AD806" s="236"/>
      <c r="AE806" s="236"/>
      <c r="AF806" s="236"/>
      <c r="AG806" s="236"/>
      <c r="AH806" s="236"/>
      <c r="AI806" s="236"/>
      <c r="AJ806" s="236"/>
      <c r="AK806" s="236"/>
      <c r="AL806" s="236"/>
      <c r="AM806" s="236"/>
      <c r="AN806" s="236"/>
      <c r="AO806" s="236"/>
      <c r="AP806" s="236"/>
      <c r="AQ806" s="235"/>
      <c r="AR806" s="235"/>
      <c r="AS806" s="235"/>
      <c r="AT806" s="235"/>
      <c r="AU806" s="235"/>
      <c r="AV806" s="235"/>
      <c r="AW806" s="235"/>
      <c r="AX806" s="235"/>
      <c r="AY806" s="235"/>
      <c r="AZ806" s="235"/>
      <c r="BA806" s="235"/>
      <c r="BB806" s="235"/>
    </row>
    <row r="807" spans="2:54" s="234" customFormat="1" x14ac:dyDescent="0.25">
      <c r="B807" s="207"/>
      <c r="C807" s="378" t="s">
        <v>412</v>
      </c>
      <c r="D807" s="378"/>
      <c r="E807" s="378"/>
      <c r="F807" s="244">
        <f>+IF(F806&gt;75,2,IF(AND(F806&gt;50,F806&lt;76),1,0))</f>
        <v>2</v>
      </c>
      <c r="G807" s="245">
        <f>+IF(G806&gt;75,2,IF(AND(G806&gt;50,G806&lt;76),1,0))</f>
        <v>2</v>
      </c>
      <c r="H807" s="189">
        <f>+F807+G807</f>
        <v>4</v>
      </c>
      <c r="I807" s="189"/>
      <c r="J807" s="189"/>
      <c r="K807" s="189"/>
      <c r="L807" s="189"/>
      <c r="N807" s="176" t="s">
        <v>300</v>
      </c>
      <c r="P807" s="176" t="s">
        <v>282</v>
      </c>
      <c r="T807" s="235"/>
      <c r="W807" s="236"/>
      <c r="X807" s="236"/>
      <c r="Y807" s="236"/>
      <c r="Z807" s="236"/>
      <c r="AA807" s="236"/>
      <c r="AB807" s="236"/>
      <c r="AC807" s="236"/>
      <c r="AD807" s="236"/>
      <c r="AE807" s="236"/>
      <c r="AF807" s="236"/>
      <c r="AG807" s="236"/>
      <c r="AH807" s="236"/>
      <c r="AI807" s="236"/>
      <c r="AJ807" s="236"/>
      <c r="AK807" s="236"/>
      <c r="AL807" s="236"/>
      <c r="AM807" s="236"/>
      <c r="AN807" s="236"/>
      <c r="AO807" s="236"/>
      <c r="AP807" s="236"/>
      <c r="AQ807" s="235"/>
      <c r="AR807" s="235"/>
      <c r="AS807" s="235"/>
      <c r="AT807" s="235"/>
      <c r="AU807" s="235"/>
      <c r="AV807" s="235"/>
      <c r="AW807" s="235"/>
      <c r="AX807" s="235"/>
      <c r="AY807" s="235"/>
      <c r="AZ807" s="235"/>
      <c r="BA807" s="235"/>
      <c r="BB807" s="235"/>
    </row>
    <row r="808" spans="2:54" s="234" customFormat="1" x14ac:dyDescent="0.25">
      <c r="B808" s="207"/>
      <c r="C808" s="378" t="s">
        <v>384</v>
      </c>
      <c r="D808" s="378"/>
      <c r="E808" s="378"/>
      <c r="F808" s="379">
        <f>+J802-F807</f>
        <v>-1</v>
      </c>
      <c r="G808" s="189">
        <f>+L802-G807</f>
        <v>3</v>
      </c>
      <c r="H808" s="176"/>
      <c r="I808" s="176"/>
      <c r="J808" s="176"/>
      <c r="K808" s="176"/>
      <c r="L808" s="176"/>
      <c r="T808" s="235"/>
      <c r="W808" s="236"/>
      <c r="X808" s="236"/>
      <c r="Y808" s="236"/>
      <c r="Z808" s="236"/>
      <c r="AA808" s="236"/>
      <c r="AB808" s="236"/>
      <c r="AC808" s="236"/>
      <c r="AD808" s="236"/>
      <c r="AE808" s="236"/>
      <c r="AF808" s="236"/>
      <c r="AG808" s="236"/>
      <c r="AH808" s="236"/>
      <c r="AI808" s="236"/>
      <c r="AJ808" s="236"/>
      <c r="AK808" s="236"/>
      <c r="AL808" s="236"/>
      <c r="AM808" s="236"/>
      <c r="AN808" s="236"/>
      <c r="AO808" s="236"/>
      <c r="AP808" s="236"/>
      <c r="AQ808" s="235"/>
      <c r="AR808" s="235"/>
      <c r="AS808" s="235"/>
      <c r="AT808" s="235"/>
      <c r="AU808" s="235"/>
      <c r="AV808" s="235"/>
      <c r="AW808" s="235"/>
      <c r="AX808" s="235"/>
      <c r="AY808" s="235"/>
      <c r="AZ808" s="235"/>
      <c r="BA808" s="235"/>
      <c r="BB808" s="235"/>
    </row>
    <row r="809" spans="2:54" s="234" customFormat="1" x14ac:dyDescent="0.25">
      <c r="B809" s="208"/>
      <c r="C809" s="380" t="s">
        <v>385</v>
      </c>
      <c r="D809" s="380"/>
      <c r="E809" s="380"/>
      <c r="F809" s="379"/>
      <c r="G809" s="189">
        <f>+L803-G807</f>
        <v>-2</v>
      </c>
      <c r="H809" s="176"/>
      <c r="I809" s="176"/>
      <c r="J809" s="176"/>
      <c r="K809" s="176"/>
      <c r="L809" s="176"/>
      <c r="T809" s="235"/>
      <c r="W809" s="236"/>
      <c r="X809" s="236"/>
      <c r="Y809" s="236"/>
      <c r="Z809" s="236"/>
      <c r="AA809" s="236"/>
      <c r="AB809" s="236"/>
      <c r="AC809" s="236"/>
      <c r="AD809" s="236"/>
      <c r="AE809" s="236"/>
      <c r="AF809" s="236"/>
      <c r="AG809" s="236"/>
      <c r="AH809" s="236"/>
      <c r="AI809" s="236"/>
      <c r="AJ809" s="236"/>
      <c r="AK809" s="236"/>
      <c r="AL809" s="236"/>
      <c r="AM809" s="236"/>
      <c r="AN809" s="236"/>
      <c r="AO809" s="236"/>
      <c r="AP809" s="236"/>
      <c r="AQ809" s="235"/>
      <c r="AR809" s="235"/>
      <c r="AS809" s="235"/>
      <c r="AT809" s="235"/>
      <c r="AU809" s="235"/>
      <c r="AV809" s="235"/>
      <c r="AW809" s="235"/>
      <c r="AX809" s="235"/>
      <c r="AY809" s="235"/>
      <c r="AZ809" s="235"/>
      <c r="BA809" s="235"/>
      <c r="BB809" s="235"/>
    </row>
    <row r="810" spans="2:54" s="234" customFormat="1" x14ac:dyDescent="0.25">
      <c r="T810" s="235"/>
      <c r="W810" s="236"/>
      <c r="X810" s="236"/>
      <c r="Y810" s="236"/>
      <c r="Z810" s="236"/>
      <c r="AA810" s="236"/>
      <c r="AB810" s="236"/>
      <c r="AC810" s="236"/>
      <c r="AD810" s="236"/>
      <c r="AE810" s="236"/>
      <c r="AF810" s="236"/>
      <c r="AG810" s="236"/>
      <c r="AH810" s="236"/>
      <c r="AI810" s="236"/>
      <c r="AJ810" s="236"/>
      <c r="AK810" s="236"/>
      <c r="AL810" s="236"/>
      <c r="AM810" s="236"/>
      <c r="AN810" s="236"/>
      <c r="AO810" s="236"/>
      <c r="AP810" s="236"/>
      <c r="AQ810" s="235"/>
      <c r="AR810" s="235"/>
      <c r="AS810" s="235"/>
      <c r="AT810" s="235"/>
      <c r="AU810" s="235"/>
      <c r="AV810" s="235"/>
      <c r="AW810" s="235"/>
      <c r="AX810" s="235"/>
      <c r="AY810" s="235"/>
      <c r="AZ810" s="235"/>
      <c r="BA810" s="235"/>
      <c r="BB810" s="235"/>
    </row>
    <row r="811" spans="2:54" s="234" customFormat="1" ht="18.75" x14ac:dyDescent="0.3">
      <c r="B811" s="381" t="s">
        <v>355</v>
      </c>
      <c r="C811" s="382"/>
      <c r="D811" s="382" t="s">
        <v>284</v>
      </c>
      <c r="E811" s="382"/>
      <c r="F811" s="382"/>
      <c r="G811" s="383"/>
      <c r="H811" s="241" t="s">
        <v>371</v>
      </c>
      <c r="I811" s="384" t="s">
        <v>193</v>
      </c>
      <c r="J811" s="384"/>
      <c r="K811" s="384" t="s">
        <v>194</v>
      </c>
      <c r="L811" s="384"/>
      <c r="T811" s="235"/>
      <c r="W811" s="236"/>
      <c r="X811" s="236"/>
      <c r="Y811" s="236"/>
      <c r="Z811" s="236"/>
      <c r="AA811" s="236"/>
      <c r="AB811" s="236"/>
      <c r="AC811" s="236"/>
      <c r="AD811" s="236"/>
      <c r="AE811" s="236"/>
      <c r="AF811" s="236"/>
      <c r="AG811" s="236"/>
      <c r="AH811" s="236"/>
      <c r="AI811" s="236"/>
      <c r="AJ811" s="236"/>
      <c r="AK811" s="236"/>
      <c r="AL811" s="236"/>
      <c r="AM811" s="236"/>
      <c r="AN811" s="236"/>
      <c r="AO811" s="236"/>
      <c r="AP811" s="236"/>
      <c r="AQ811" s="235"/>
      <c r="AR811" s="235"/>
      <c r="AS811" s="235"/>
      <c r="AT811" s="235"/>
      <c r="AU811" s="235"/>
      <c r="AV811" s="235"/>
      <c r="AW811" s="235"/>
      <c r="AX811" s="235"/>
      <c r="AY811" s="235"/>
      <c r="AZ811" s="235"/>
      <c r="BA811" s="235"/>
      <c r="BB811" s="235"/>
    </row>
    <row r="812" spans="2:54" s="234" customFormat="1" ht="60" x14ac:dyDescent="0.25">
      <c r="B812" s="189" t="s">
        <v>372</v>
      </c>
      <c r="C812" s="239" t="s">
        <v>373</v>
      </c>
      <c r="D812" s="239" t="s">
        <v>203</v>
      </c>
      <c r="E812" s="242" t="s">
        <v>374</v>
      </c>
      <c r="F812" s="243" t="s">
        <v>375</v>
      </c>
      <c r="G812" s="243" t="s">
        <v>376</v>
      </c>
      <c r="H812" s="375" t="s">
        <v>377</v>
      </c>
      <c r="I812" s="375"/>
      <c r="J812" s="375"/>
      <c r="K812" s="375"/>
      <c r="L812" s="375"/>
      <c r="T812" s="235"/>
      <c r="W812" s="236"/>
      <c r="X812" s="236"/>
      <c r="Y812" s="236"/>
      <c r="Z812" s="236"/>
      <c r="AA812" s="236"/>
      <c r="AB812" s="236"/>
      <c r="AC812" s="236"/>
      <c r="AD812" s="236"/>
      <c r="AE812" s="236"/>
      <c r="AF812" s="236"/>
      <c r="AG812" s="236"/>
      <c r="AH812" s="236"/>
      <c r="AI812" s="236"/>
      <c r="AJ812" s="236"/>
      <c r="AK812" s="236"/>
      <c r="AL812" s="236"/>
      <c r="AM812" s="236"/>
      <c r="AN812" s="236"/>
      <c r="AO812" s="236"/>
      <c r="AP812" s="236"/>
      <c r="AQ812" s="235"/>
      <c r="AR812" s="235"/>
      <c r="AS812" s="235"/>
      <c r="AT812" s="235"/>
      <c r="AU812" s="235"/>
      <c r="AV812" s="235"/>
      <c r="AW812" s="235"/>
      <c r="AX812" s="235"/>
      <c r="AY812" s="235"/>
      <c r="AZ812" s="235"/>
      <c r="BA812" s="235"/>
      <c r="BB812" s="235"/>
    </row>
    <row r="813" spans="2:54" s="234" customFormat="1" x14ac:dyDescent="0.25">
      <c r="B813" s="207"/>
      <c r="C813" s="176" t="s">
        <v>378</v>
      </c>
      <c r="D813" s="176" t="str">
        <f>+W36</f>
        <v>Detectivo</v>
      </c>
      <c r="E813" s="176">
        <f>+Z37</f>
        <v>85</v>
      </c>
      <c r="F813" s="176">
        <f>+IF(D813=B814,E813,0)</f>
        <v>0</v>
      </c>
      <c r="G813" s="198">
        <f>+IF(D813=B814,0,E813)</f>
        <v>85</v>
      </c>
      <c r="H813" s="189" t="s">
        <v>108</v>
      </c>
      <c r="I813" s="376" t="str">
        <f>+F661</f>
        <v>Rara vez</v>
      </c>
      <c r="J813" s="376">
        <f>F662</f>
        <v>1</v>
      </c>
      <c r="K813" s="189" t="str">
        <f>$F$673</f>
        <v>Catastrófico</v>
      </c>
      <c r="L813" s="189">
        <f>IF(K813="Catastrófico",5,IF(K813="Mayor",4,IF(K813="Moderado",3,IF(K813="Menor",2,IF(K813="Insignificante",1,0)))))</f>
        <v>5</v>
      </c>
      <c r="T813" s="235"/>
      <c r="W813" s="236"/>
      <c r="X813" s="236"/>
      <c r="Y813" s="236"/>
      <c r="Z813" s="236"/>
      <c r="AA813" s="236"/>
      <c r="AB813" s="236"/>
      <c r="AC813" s="236"/>
      <c r="AD813" s="236"/>
      <c r="AE813" s="236"/>
      <c r="AF813" s="236"/>
      <c r="AG813" s="236"/>
      <c r="AH813" s="236"/>
      <c r="AI813" s="236"/>
      <c r="AJ813" s="236"/>
      <c r="AK813" s="236"/>
      <c r="AL813" s="236"/>
      <c r="AM813" s="236"/>
      <c r="AN813" s="236"/>
      <c r="AO813" s="236"/>
      <c r="AP813" s="236"/>
      <c r="AQ813" s="235"/>
      <c r="AR813" s="235"/>
      <c r="AS813" s="235"/>
      <c r="AT813" s="235"/>
      <c r="AU813" s="235"/>
      <c r="AV813" s="235"/>
      <c r="AW813" s="235"/>
      <c r="AX813" s="235"/>
      <c r="AY813" s="235"/>
      <c r="AZ813" s="235"/>
      <c r="BA813" s="235"/>
      <c r="BB813" s="235"/>
    </row>
    <row r="814" spans="2:54" s="234" customFormat="1" x14ac:dyDescent="0.25">
      <c r="B814" s="207" t="s">
        <v>356</v>
      </c>
      <c r="C814" s="176" t="s">
        <v>379</v>
      </c>
      <c r="D814" s="176" t="str">
        <f>+AB36</f>
        <v>Correctivo</v>
      </c>
      <c r="E814" s="176">
        <f>+AE37</f>
        <v>85</v>
      </c>
      <c r="F814" s="176">
        <f>+IF(D814=B814,E814,0)</f>
        <v>0</v>
      </c>
      <c r="G814" s="198">
        <f>+IF(D814=B814,0,E814)</f>
        <v>85</v>
      </c>
      <c r="H814" s="189" t="s">
        <v>263</v>
      </c>
      <c r="I814" s="376"/>
      <c r="J814" s="376"/>
      <c r="K814" s="189" t="str">
        <f>$F$686</f>
        <v>No Aplica</v>
      </c>
      <c r="L814" s="189">
        <f>IF(K814="Catastrófico",5,IF(K814="Mayor",4,IF(K814="Moderado",3,IF(K814="Menor",2,IF(K814="Insignificante",1,0)))))</f>
        <v>0</v>
      </c>
      <c r="T814" s="235"/>
      <c r="W814" s="236"/>
      <c r="X814" s="236"/>
      <c r="Y814" s="236"/>
      <c r="Z814" s="236"/>
      <c r="AA814" s="236"/>
      <c r="AB814" s="236"/>
      <c r="AC814" s="236"/>
      <c r="AD814" s="236"/>
      <c r="AE814" s="236"/>
      <c r="AF814" s="236"/>
      <c r="AG814" s="236"/>
      <c r="AH814" s="236"/>
      <c r="AI814" s="236"/>
      <c r="AJ814" s="236"/>
      <c r="AK814" s="236"/>
      <c r="AL814" s="236"/>
      <c r="AM814" s="236"/>
      <c r="AN814" s="236"/>
      <c r="AO814" s="236"/>
      <c r="AP814" s="236"/>
      <c r="AQ814" s="235"/>
      <c r="AR814" s="235"/>
      <c r="AS814" s="235"/>
      <c r="AT814" s="235"/>
      <c r="AU814" s="235"/>
      <c r="AV814" s="235"/>
      <c r="AW814" s="235"/>
      <c r="AX814" s="235"/>
      <c r="AY814" s="235"/>
      <c r="AZ814" s="235"/>
      <c r="BA814" s="235"/>
      <c r="BB814" s="235"/>
    </row>
    <row r="815" spans="2:54" s="234" customFormat="1" ht="18.75" x14ac:dyDescent="0.25">
      <c r="B815" s="207" t="s">
        <v>413</v>
      </c>
      <c r="C815" s="176" t="s">
        <v>380</v>
      </c>
      <c r="D815" s="176" t="str">
        <f>+AG36</f>
        <v>Detectivo</v>
      </c>
      <c r="E815" s="176">
        <f>+AJ37</f>
        <v>0</v>
      </c>
      <c r="F815" s="176">
        <f>+IF(D815=B814,E815,0)</f>
        <v>0</v>
      </c>
      <c r="G815" s="198">
        <f>+IF(D815=B814,0,E815)</f>
        <v>0</v>
      </c>
      <c r="H815" s="375" t="s">
        <v>381</v>
      </c>
      <c r="I815" s="375"/>
      <c r="J815" s="375"/>
      <c r="K815" s="375"/>
      <c r="L815" s="375"/>
      <c r="T815" s="235"/>
      <c r="W815" s="236"/>
      <c r="X815" s="236"/>
      <c r="Y815" s="236"/>
      <c r="Z815" s="236"/>
      <c r="AA815" s="236"/>
      <c r="AB815" s="236"/>
      <c r="AC815" s="236"/>
      <c r="AD815" s="236"/>
      <c r="AE815" s="236"/>
      <c r="AF815" s="236"/>
      <c r="AG815" s="236"/>
      <c r="AH815" s="236"/>
      <c r="AI815" s="236"/>
      <c r="AJ815" s="236"/>
      <c r="AK815" s="236"/>
      <c r="AL815" s="236"/>
      <c r="AM815" s="236"/>
      <c r="AN815" s="236"/>
      <c r="AO815" s="236"/>
      <c r="AP815" s="236"/>
      <c r="AQ815" s="235"/>
      <c r="AR815" s="235"/>
      <c r="AS815" s="235"/>
      <c r="AT815" s="235"/>
      <c r="AU815" s="235"/>
      <c r="AV815" s="235"/>
      <c r="AW815" s="235"/>
      <c r="AX815" s="235"/>
      <c r="AY815" s="235"/>
      <c r="AZ815" s="235"/>
      <c r="BA815" s="235"/>
      <c r="BB815" s="235"/>
    </row>
    <row r="816" spans="2:54" s="234" customFormat="1" x14ac:dyDescent="0.25">
      <c r="B816" s="207" t="s">
        <v>358</v>
      </c>
      <c r="C816" s="176" t="s">
        <v>382</v>
      </c>
      <c r="D816" s="176" t="str">
        <f>+AL36</f>
        <v>Detectivo</v>
      </c>
      <c r="E816" s="176">
        <f>+AO37</f>
        <v>0</v>
      </c>
      <c r="F816" s="176">
        <f>+IF(D816=B814,E816,0)</f>
        <v>0</v>
      </c>
      <c r="G816" s="198">
        <f>+IF(D816=B814,0,E816)</f>
        <v>0</v>
      </c>
      <c r="H816" s="189" t="s">
        <v>108</v>
      </c>
      <c r="I816" s="376" t="str">
        <f>IF(J816=5,"Casi seguro",IF(J816=4,"Probable",IF(J816=3,"Posible",IF(J816=2,"Improbable",IF(J816=1,"Rara vez",0)))))</f>
        <v>Rara vez</v>
      </c>
      <c r="J816" s="377">
        <f>+IF(F819&gt;0,J813-F818,1)</f>
        <v>1</v>
      </c>
      <c r="K816" s="189" t="str">
        <f>IF(L816=5,"Catastrófico",IF(L816=4,"Mayor","Moderado"))</f>
        <v>Moderado</v>
      </c>
      <c r="L816" s="242">
        <f>+IF(G819&gt;0,G819,1)</f>
        <v>3</v>
      </c>
      <c r="T816" s="235"/>
      <c r="W816" s="236"/>
      <c r="X816" s="236"/>
      <c r="Y816" s="236"/>
      <c r="Z816" s="236"/>
      <c r="AA816" s="236"/>
      <c r="AB816" s="236"/>
      <c r="AC816" s="236"/>
      <c r="AD816" s="236"/>
      <c r="AE816" s="236"/>
      <c r="AF816" s="236"/>
      <c r="AG816" s="236"/>
      <c r="AH816" s="236"/>
      <c r="AI816" s="236"/>
      <c r="AJ816" s="236"/>
      <c r="AK816" s="236"/>
      <c r="AL816" s="236"/>
      <c r="AM816" s="236"/>
      <c r="AN816" s="236"/>
      <c r="AO816" s="236"/>
      <c r="AP816" s="236"/>
      <c r="AQ816" s="235"/>
      <c r="AR816" s="235"/>
      <c r="AS816" s="235"/>
      <c r="AT816" s="235"/>
      <c r="AU816" s="235"/>
      <c r="AV816" s="235"/>
      <c r="AW816" s="235"/>
      <c r="AX816" s="235"/>
      <c r="AY816" s="235"/>
      <c r="AZ816" s="235"/>
      <c r="BA816" s="235"/>
      <c r="BB816" s="235"/>
    </row>
    <row r="817" spans="2:54" s="234" customFormat="1" x14ac:dyDescent="0.25">
      <c r="B817" s="207" t="s">
        <v>216</v>
      </c>
      <c r="C817" s="378" t="s">
        <v>383</v>
      </c>
      <c r="D817" s="378"/>
      <c r="E817" s="378"/>
      <c r="F817" s="176">
        <f>MAX(F813:F816)</f>
        <v>0</v>
      </c>
      <c r="G817" s="198">
        <f>MAX(G813:G816)</f>
        <v>85</v>
      </c>
      <c r="H817" s="189" t="s">
        <v>263</v>
      </c>
      <c r="I817" s="376"/>
      <c r="J817" s="377"/>
      <c r="K817" s="189" t="str">
        <f>IF(L817=5,"Catastrófico",IF(L817=4,"Mayor",IF(L817=3,"Moderado",IF(L817=2,"Menor",IF(L817=1,"Insignificante",0)))))</f>
        <v>Insignificante</v>
      </c>
      <c r="L817" s="189">
        <f>+IF(G820&gt;0,G820,1)</f>
        <v>1</v>
      </c>
      <c r="T817" s="235"/>
      <c r="W817" s="236"/>
      <c r="X817" s="236"/>
      <c r="Y817" s="236"/>
      <c r="Z817" s="236"/>
      <c r="AA817" s="236"/>
      <c r="AB817" s="236"/>
      <c r="AC817" s="236"/>
      <c r="AD817" s="236"/>
      <c r="AE817" s="236"/>
      <c r="AF817" s="236"/>
      <c r="AG817" s="236"/>
      <c r="AH817" s="236"/>
      <c r="AI817" s="236"/>
      <c r="AJ817" s="236"/>
      <c r="AK817" s="236"/>
      <c r="AL817" s="236"/>
      <c r="AM817" s="236"/>
      <c r="AN817" s="236"/>
      <c r="AO817" s="236"/>
      <c r="AP817" s="236"/>
      <c r="AQ817" s="235"/>
      <c r="AR817" s="235"/>
      <c r="AS817" s="235"/>
      <c r="AT817" s="235"/>
      <c r="AU817" s="235"/>
      <c r="AV817" s="235"/>
      <c r="AW817" s="235"/>
      <c r="AX817" s="235"/>
      <c r="AY817" s="235"/>
      <c r="AZ817" s="235"/>
      <c r="BA817" s="235"/>
      <c r="BB817" s="235"/>
    </row>
    <row r="818" spans="2:54" s="234" customFormat="1" x14ac:dyDescent="0.25">
      <c r="B818" s="207"/>
      <c r="C818" s="378" t="s">
        <v>412</v>
      </c>
      <c r="D818" s="378"/>
      <c r="E818" s="378"/>
      <c r="F818" s="244">
        <f>+IF(F817&gt;75,2,IF(AND(F817&gt;50,F817&lt;76),1,0))</f>
        <v>0</v>
      </c>
      <c r="G818" s="245">
        <f>+IF(G817&gt;75,2,IF(AND(G817&gt;50,G817&lt;76),1,0))</f>
        <v>2</v>
      </c>
      <c r="H818" s="189">
        <f>+F818+G818</f>
        <v>2</v>
      </c>
      <c r="I818" s="189"/>
      <c r="J818" s="189"/>
      <c r="K818" s="189"/>
      <c r="L818" s="189"/>
      <c r="T818" s="235"/>
      <c r="W818" s="236"/>
      <c r="X818" s="236"/>
      <c r="Y818" s="236"/>
      <c r="Z818" s="236"/>
      <c r="AA818" s="236"/>
      <c r="AB818" s="236"/>
      <c r="AC818" s="236"/>
      <c r="AD818" s="236"/>
      <c r="AE818" s="236"/>
      <c r="AF818" s="236"/>
      <c r="AG818" s="236"/>
      <c r="AH818" s="236"/>
      <c r="AI818" s="236"/>
      <c r="AJ818" s="236"/>
      <c r="AK818" s="236"/>
      <c r="AL818" s="236"/>
      <c r="AM818" s="236"/>
      <c r="AN818" s="236"/>
      <c r="AO818" s="236"/>
      <c r="AP818" s="236"/>
      <c r="AQ818" s="235"/>
      <c r="AR818" s="235"/>
      <c r="AS818" s="235"/>
      <c r="AT818" s="235"/>
      <c r="AU818" s="235"/>
      <c r="AV818" s="235"/>
      <c r="AW818" s="235"/>
      <c r="AX818" s="235"/>
      <c r="AY818" s="235"/>
      <c r="AZ818" s="235"/>
      <c r="BA818" s="235"/>
      <c r="BB818" s="235"/>
    </row>
    <row r="819" spans="2:54" s="234" customFormat="1" x14ac:dyDescent="0.25">
      <c r="B819" s="207"/>
      <c r="C819" s="378" t="s">
        <v>384</v>
      </c>
      <c r="D819" s="378"/>
      <c r="E819" s="378"/>
      <c r="F819" s="379">
        <f>+J813-F818</f>
        <v>1</v>
      </c>
      <c r="G819" s="189">
        <f>+L813-G818</f>
        <v>3</v>
      </c>
      <c r="H819" s="176"/>
      <c r="I819" s="176"/>
      <c r="J819" s="176"/>
      <c r="K819" s="176"/>
      <c r="L819" s="176"/>
      <c r="T819" s="235"/>
      <c r="W819" s="236"/>
      <c r="X819" s="236"/>
      <c r="Y819" s="236"/>
      <c r="Z819" s="236"/>
      <c r="AA819" s="236"/>
      <c r="AB819" s="236"/>
      <c r="AC819" s="236"/>
      <c r="AD819" s="236"/>
      <c r="AE819" s="236"/>
      <c r="AF819" s="236"/>
      <c r="AG819" s="236"/>
      <c r="AH819" s="236"/>
      <c r="AI819" s="236"/>
      <c r="AJ819" s="236"/>
      <c r="AK819" s="236"/>
      <c r="AL819" s="236"/>
      <c r="AM819" s="236"/>
      <c r="AN819" s="236"/>
      <c r="AO819" s="236"/>
      <c r="AP819" s="236"/>
      <c r="AQ819" s="235"/>
      <c r="AR819" s="235"/>
      <c r="AS819" s="235"/>
      <c r="AT819" s="235"/>
      <c r="AU819" s="235"/>
      <c r="AV819" s="235"/>
      <c r="AW819" s="235"/>
      <c r="AX819" s="235"/>
      <c r="AY819" s="235"/>
      <c r="AZ819" s="235"/>
      <c r="BA819" s="235"/>
      <c r="BB819" s="235"/>
    </row>
    <row r="820" spans="2:54" s="234" customFormat="1" x14ac:dyDescent="0.25">
      <c r="B820" s="208"/>
      <c r="C820" s="380" t="s">
        <v>385</v>
      </c>
      <c r="D820" s="380"/>
      <c r="E820" s="380"/>
      <c r="F820" s="379"/>
      <c r="G820" s="189">
        <f>+L814-G818</f>
        <v>-2</v>
      </c>
      <c r="H820" s="176"/>
      <c r="I820" s="176"/>
      <c r="J820" s="176"/>
      <c r="K820" s="176"/>
      <c r="L820" s="176"/>
      <c r="T820" s="235"/>
      <c r="W820" s="236"/>
      <c r="X820" s="236"/>
      <c r="Y820" s="236"/>
      <c r="Z820" s="236"/>
      <c r="AA820" s="236"/>
      <c r="AB820" s="236"/>
      <c r="AC820" s="236"/>
      <c r="AD820" s="236"/>
      <c r="AE820" s="236"/>
      <c r="AF820" s="236"/>
      <c r="AG820" s="236"/>
      <c r="AH820" s="236"/>
      <c r="AI820" s="236"/>
      <c r="AJ820" s="236"/>
      <c r="AK820" s="236"/>
      <c r="AL820" s="236"/>
      <c r="AM820" s="236"/>
      <c r="AN820" s="236"/>
      <c r="AO820" s="236"/>
      <c r="AP820" s="236"/>
      <c r="AQ820" s="235"/>
      <c r="AR820" s="235"/>
      <c r="AS820" s="235"/>
      <c r="AT820" s="235"/>
      <c r="AU820" s="235"/>
      <c r="AV820" s="235"/>
      <c r="AW820" s="235"/>
      <c r="AX820" s="235"/>
      <c r="AY820" s="235"/>
      <c r="AZ820" s="235"/>
      <c r="BA820" s="235"/>
      <c r="BB820" s="235"/>
    </row>
    <row r="821" spans="2:54" s="234" customFormat="1" x14ac:dyDescent="0.25">
      <c r="T821" s="235"/>
      <c r="W821" s="236"/>
      <c r="X821" s="236"/>
      <c r="Y821" s="236"/>
      <c r="Z821" s="236"/>
      <c r="AA821" s="236"/>
      <c r="AB821" s="236"/>
      <c r="AC821" s="236"/>
      <c r="AD821" s="236"/>
      <c r="AE821" s="236"/>
      <c r="AF821" s="236"/>
      <c r="AG821" s="236"/>
      <c r="AH821" s="236"/>
      <c r="AI821" s="236"/>
      <c r="AJ821" s="236"/>
      <c r="AK821" s="236"/>
      <c r="AL821" s="236"/>
      <c r="AM821" s="236"/>
      <c r="AN821" s="236"/>
      <c r="AO821" s="236"/>
      <c r="AP821" s="236"/>
      <c r="AQ821" s="235"/>
      <c r="AR821" s="235"/>
      <c r="AS821" s="235"/>
      <c r="AT821" s="235"/>
      <c r="AU821" s="235"/>
      <c r="AV821" s="235"/>
      <c r="AW821" s="235"/>
      <c r="AX821" s="235"/>
      <c r="AY821" s="235"/>
      <c r="AZ821" s="235"/>
      <c r="BA821" s="235"/>
      <c r="BB821" s="235"/>
    </row>
    <row r="822" spans="2:54" s="234" customFormat="1" ht="18.75" x14ac:dyDescent="0.3">
      <c r="B822" s="381" t="s">
        <v>355</v>
      </c>
      <c r="C822" s="382"/>
      <c r="D822" s="382" t="s">
        <v>285</v>
      </c>
      <c r="E822" s="382"/>
      <c r="F822" s="382"/>
      <c r="G822" s="383"/>
      <c r="H822" s="241" t="s">
        <v>371</v>
      </c>
      <c r="I822" s="384" t="s">
        <v>193</v>
      </c>
      <c r="J822" s="384"/>
      <c r="K822" s="384" t="s">
        <v>194</v>
      </c>
      <c r="L822" s="384"/>
      <c r="T822" s="235"/>
      <c r="W822" s="236"/>
      <c r="X822" s="236"/>
      <c r="Y822" s="236"/>
      <c r="Z822" s="236"/>
      <c r="AA822" s="236"/>
      <c r="AB822" s="236"/>
      <c r="AC822" s="236"/>
      <c r="AD822" s="236"/>
      <c r="AE822" s="236"/>
      <c r="AF822" s="236"/>
      <c r="AG822" s="236"/>
      <c r="AH822" s="236"/>
      <c r="AI822" s="236"/>
      <c r="AJ822" s="236"/>
      <c r="AK822" s="236"/>
      <c r="AL822" s="236"/>
      <c r="AM822" s="236"/>
      <c r="AN822" s="236"/>
      <c r="AO822" s="236"/>
      <c r="AP822" s="236"/>
      <c r="AQ822" s="235"/>
      <c r="AR822" s="235"/>
      <c r="AS822" s="235"/>
      <c r="AT822" s="235"/>
      <c r="AU822" s="235"/>
      <c r="AV822" s="235"/>
      <c r="AW822" s="235"/>
      <c r="AX822" s="235"/>
      <c r="AY822" s="235"/>
      <c r="AZ822" s="235"/>
      <c r="BA822" s="235"/>
      <c r="BB822" s="235"/>
    </row>
    <row r="823" spans="2:54" s="234" customFormat="1" ht="60" x14ac:dyDescent="0.25">
      <c r="B823" s="189" t="s">
        <v>372</v>
      </c>
      <c r="C823" s="239" t="s">
        <v>373</v>
      </c>
      <c r="D823" s="239" t="s">
        <v>203</v>
      </c>
      <c r="E823" s="242" t="s">
        <v>374</v>
      </c>
      <c r="F823" s="243" t="s">
        <v>375</v>
      </c>
      <c r="G823" s="243" t="s">
        <v>376</v>
      </c>
      <c r="H823" s="375" t="s">
        <v>377</v>
      </c>
      <c r="I823" s="375"/>
      <c r="J823" s="375"/>
      <c r="K823" s="375"/>
      <c r="L823" s="375"/>
      <c r="T823" s="235"/>
      <c r="W823" s="236"/>
      <c r="X823" s="236"/>
      <c r="Y823" s="236"/>
      <c r="Z823" s="236"/>
      <c r="AA823" s="236"/>
      <c r="AB823" s="236"/>
      <c r="AC823" s="236"/>
      <c r="AD823" s="236"/>
      <c r="AE823" s="236"/>
      <c r="AF823" s="236"/>
      <c r="AG823" s="236"/>
      <c r="AH823" s="236"/>
      <c r="AI823" s="236"/>
      <c r="AJ823" s="236"/>
      <c r="AK823" s="236"/>
      <c r="AL823" s="236"/>
      <c r="AM823" s="236"/>
      <c r="AN823" s="236"/>
      <c r="AO823" s="236"/>
      <c r="AP823" s="236"/>
      <c r="AQ823" s="235"/>
      <c r="AR823" s="235"/>
      <c r="AS823" s="235"/>
      <c r="AT823" s="235"/>
      <c r="AU823" s="235"/>
      <c r="AV823" s="235"/>
      <c r="AW823" s="235"/>
      <c r="AX823" s="235"/>
      <c r="AY823" s="235"/>
      <c r="AZ823" s="235"/>
      <c r="BA823" s="235"/>
      <c r="BB823" s="235"/>
    </row>
    <row r="824" spans="2:54" s="234" customFormat="1" x14ac:dyDescent="0.25">
      <c r="B824" s="207"/>
      <c r="C824" s="176" t="s">
        <v>378</v>
      </c>
      <c r="D824" s="176" t="str">
        <f>+W54</f>
        <v>Preventivo</v>
      </c>
      <c r="E824" s="176">
        <f>+Z55</f>
        <v>0</v>
      </c>
      <c r="F824" s="176">
        <f>+IF(D824=B825,E824,0)</f>
        <v>0</v>
      </c>
      <c r="G824" s="198">
        <f>+IF(D824=B825,0,E824)</f>
        <v>0</v>
      </c>
      <c r="H824" s="189" t="s">
        <v>108</v>
      </c>
      <c r="I824" s="376" t="str">
        <f>+G661</f>
        <v>No Aplica</v>
      </c>
      <c r="J824" s="376">
        <f>G662</f>
        <v>0</v>
      </c>
      <c r="K824" s="189" t="str">
        <f>$G$673</f>
        <v>Moderado</v>
      </c>
      <c r="L824" s="189">
        <f>IF(K824="Catastrófico",5,IF(K824="Mayor",4,IF(K824="Moderado",3,IF(K824="Menor",2,IF(K824="Insignificante",1,0)))))</f>
        <v>3</v>
      </c>
      <c r="T824" s="235"/>
      <c r="W824" s="236"/>
      <c r="X824" s="236"/>
      <c r="Y824" s="236"/>
      <c r="Z824" s="236"/>
      <c r="AA824" s="236"/>
      <c r="AB824" s="236"/>
      <c r="AC824" s="236"/>
      <c r="AD824" s="236"/>
      <c r="AE824" s="236"/>
      <c r="AF824" s="236"/>
      <c r="AG824" s="236"/>
      <c r="AH824" s="236"/>
      <c r="AI824" s="236"/>
      <c r="AJ824" s="236"/>
      <c r="AK824" s="236"/>
      <c r="AL824" s="236"/>
      <c r="AM824" s="236"/>
      <c r="AN824" s="236"/>
      <c r="AO824" s="236"/>
      <c r="AP824" s="236"/>
      <c r="AQ824" s="235"/>
      <c r="AR824" s="235"/>
      <c r="AS824" s="235"/>
      <c r="AT824" s="235"/>
      <c r="AU824" s="235"/>
      <c r="AV824" s="235"/>
      <c r="AW824" s="235"/>
      <c r="AX824" s="235"/>
      <c r="AY824" s="235"/>
      <c r="AZ824" s="235"/>
      <c r="BA824" s="235"/>
      <c r="BB824" s="235"/>
    </row>
    <row r="825" spans="2:54" s="234" customFormat="1" x14ac:dyDescent="0.25">
      <c r="B825" s="207" t="s">
        <v>356</v>
      </c>
      <c r="C825" s="176" t="s">
        <v>379</v>
      </c>
      <c r="D825" s="176" t="str">
        <f>+AB54</f>
        <v>Detectivo</v>
      </c>
      <c r="E825" s="176">
        <f>+AE55</f>
        <v>0</v>
      </c>
      <c r="F825" s="176">
        <f>+IF(D825=B825,E825,0)</f>
        <v>0</v>
      </c>
      <c r="G825" s="198">
        <f>+IF(D825=B825,0,E825)</f>
        <v>0</v>
      </c>
      <c r="H825" s="189" t="s">
        <v>263</v>
      </c>
      <c r="I825" s="376"/>
      <c r="J825" s="376"/>
      <c r="K825" s="189" t="str">
        <f>$G$686</f>
        <v>No Aplica</v>
      </c>
      <c r="L825" s="189">
        <f>IF(K825="Catastrófico",5,IF(K825="Mayor",4,IF(K825="Moderado",3,IF(K825="Menor",2,IF(K825="Insignificante",1,0)))))</f>
        <v>0</v>
      </c>
      <c r="T825" s="235"/>
      <c r="W825" s="236"/>
      <c r="X825" s="236"/>
      <c r="Y825" s="236"/>
      <c r="Z825" s="236"/>
      <c r="AA825" s="236"/>
      <c r="AB825" s="236"/>
      <c r="AC825" s="236"/>
      <c r="AD825" s="236"/>
      <c r="AE825" s="236"/>
      <c r="AF825" s="236"/>
      <c r="AG825" s="236"/>
      <c r="AH825" s="236"/>
      <c r="AI825" s="236"/>
      <c r="AJ825" s="236"/>
      <c r="AK825" s="236"/>
      <c r="AL825" s="236"/>
      <c r="AM825" s="236"/>
      <c r="AN825" s="236"/>
      <c r="AO825" s="236"/>
      <c r="AP825" s="236"/>
      <c r="AQ825" s="235"/>
      <c r="AR825" s="235"/>
      <c r="AS825" s="235"/>
      <c r="AT825" s="235"/>
      <c r="AU825" s="235"/>
      <c r="AV825" s="235"/>
      <c r="AW825" s="235"/>
      <c r="AX825" s="235"/>
      <c r="AY825" s="235"/>
      <c r="AZ825" s="235"/>
      <c r="BA825" s="235"/>
      <c r="BB825" s="235"/>
    </row>
    <row r="826" spans="2:54" s="234" customFormat="1" ht="18.75" x14ac:dyDescent="0.25">
      <c r="B826" s="207" t="s">
        <v>357</v>
      </c>
      <c r="C826" s="176" t="s">
        <v>380</v>
      </c>
      <c r="D826" s="176" t="str">
        <f>+AG54</f>
        <v>Detectivo</v>
      </c>
      <c r="E826" s="176">
        <f>+AJ55</f>
        <v>0</v>
      </c>
      <c r="F826" s="176">
        <f>+IF(D826=B825,E826,0)</f>
        <v>0</v>
      </c>
      <c r="G826" s="198">
        <f>+IF(D826=B825,0,E826)</f>
        <v>0</v>
      </c>
      <c r="H826" s="375" t="s">
        <v>381</v>
      </c>
      <c r="I826" s="375"/>
      <c r="J826" s="375"/>
      <c r="K826" s="375"/>
      <c r="L826" s="375"/>
      <c r="T826" s="235"/>
      <c r="W826" s="236"/>
      <c r="X826" s="236"/>
      <c r="Y826" s="236"/>
      <c r="Z826" s="236"/>
      <c r="AA826" s="236"/>
      <c r="AB826" s="236"/>
      <c r="AC826" s="236"/>
      <c r="AD826" s="236"/>
      <c r="AE826" s="236"/>
      <c r="AF826" s="236"/>
      <c r="AG826" s="236"/>
      <c r="AH826" s="236"/>
      <c r="AI826" s="236"/>
      <c r="AJ826" s="236"/>
      <c r="AK826" s="236"/>
      <c r="AL826" s="236"/>
      <c r="AM826" s="236"/>
      <c r="AN826" s="236"/>
      <c r="AO826" s="236"/>
      <c r="AP826" s="236"/>
      <c r="AQ826" s="235"/>
      <c r="AR826" s="235"/>
      <c r="AS826" s="235"/>
      <c r="AT826" s="235"/>
      <c r="AU826" s="235"/>
      <c r="AV826" s="235"/>
      <c r="AW826" s="235"/>
      <c r="AX826" s="235"/>
      <c r="AY826" s="235"/>
      <c r="AZ826" s="235"/>
      <c r="BA826" s="235"/>
      <c r="BB826" s="235"/>
    </row>
    <row r="827" spans="2:54" s="234" customFormat="1" x14ac:dyDescent="0.25">
      <c r="B827" s="207" t="s">
        <v>358</v>
      </c>
      <c r="C827" s="176" t="s">
        <v>382</v>
      </c>
      <c r="D827" s="176" t="str">
        <f>+AL54</f>
        <v>Detectivo</v>
      </c>
      <c r="E827" s="176">
        <f>+AO55</f>
        <v>0</v>
      </c>
      <c r="F827" s="176">
        <f>+IF(D827=B825,E827,0)</f>
        <v>0</v>
      </c>
      <c r="G827" s="198">
        <f>+IF(D827=B825,0,E827)</f>
        <v>0</v>
      </c>
      <c r="H827" s="189" t="s">
        <v>108</v>
      </c>
      <c r="I827" s="376" t="str">
        <f>IF(J827=5,"Casi seguro",IF(J827=4,"Probable",IF(J827=3,"Posible",IF(J827=2,"Improbable",IF(J827=1,"Rara vez",0)))))</f>
        <v>Rara vez</v>
      </c>
      <c r="J827" s="377">
        <f>+IF(F830&gt;0,J824-F829,1)</f>
        <v>1</v>
      </c>
      <c r="K827" s="189" t="str">
        <f>IF(L827=5,"Catastrófico",IF(L827=4,"Mayor","Moderado"))</f>
        <v>Moderado</v>
      </c>
      <c r="L827" s="242">
        <f>+IF(G830&gt;0,G830,1)</f>
        <v>3</v>
      </c>
      <c r="T827" s="235"/>
      <c r="W827" s="236"/>
      <c r="X827" s="236"/>
      <c r="Y827" s="236"/>
      <c r="Z827" s="236"/>
      <c r="AA827" s="236"/>
      <c r="AB827" s="236"/>
      <c r="AC827" s="236"/>
      <c r="AD827" s="236"/>
      <c r="AE827" s="236"/>
      <c r="AF827" s="236"/>
      <c r="AG827" s="236"/>
      <c r="AH827" s="236"/>
      <c r="AI827" s="236"/>
      <c r="AJ827" s="236"/>
      <c r="AK827" s="236"/>
      <c r="AL827" s="236"/>
      <c r="AM827" s="236"/>
      <c r="AN827" s="236"/>
      <c r="AO827" s="236"/>
      <c r="AP827" s="236"/>
      <c r="AQ827" s="235"/>
      <c r="AR827" s="235"/>
      <c r="AS827" s="235"/>
      <c r="AT827" s="235"/>
      <c r="AU827" s="235"/>
      <c r="AV827" s="235"/>
      <c r="AW827" s="235"/>
      <c r="AX827" s="235"/>
      <c r="AY827" s="235"/>
      <c r="AZ827" s="235"/>
      <c r="BA827" s="235"/>
      <c r="BB827" s="235"/>
    </row>
    <row r="828" spans="2:54" s="234" customFormat="1" x14ac:dyDescent="0.25">
      <c r="B828" s="207" t="s">
        <v>216</v>
      </c>
      <c r="C828" s="378" t="s">
        <v>383</v>
      </c>
      <c r="D828" s="378"/>
      <c r="E828" s="378"/>
      <c r="F828" s="176">
        <f>MAX(F824:F827)</f>
        <v>0</v>
      </c>
      <c r="G828" s="198">
        <f>MAX(G824:G827)</f>
        <v>0</v>
      </c>
      <c r="H828" s="189" t="s">
        <v>263</v>
      </c>
      <c r="I828" s="376"/>
      <c r="J828" s="377"/>
      <c r="K828" s="189" t="str">
        <f>IF(L828=5,"Catastrófico",IF(L828=4,"Mayor",IF(L828=3,"Moderado",IF(L828=2,"Menor",IF(L828=1,"Insignificante",0)))))</f>
        <v>Insignificante</v>
      </c>
      <c r="L828" s="189">
        <f>+IF(G831&gt;0,G831,1)</f>
        <v>1</v>
      </c>
      <c r="T828" s="235"/>
      <c r="W828" s="236"/>
      <c r="X828" s="236"/>
      <c r="Y828" s="236"/>
      <c r="Z828" s="236"/>
      <c r="AA828" s="236"/>
      <c r="AB828" s="236"/>
      <c r="AC828" s="236"/>
      <c r="AD828" s="236"/>
      <c r="AE828" s="236"/>
      <c r="AF828" s="236"/>
      <c r="AG828" s="236"/>
      <c r="AH828" s="236"/>
      <c r="AI828" s="236"/>
      <c r="AJ828" s="236"/>
      <c r="AK828" s="236"/>
      <c r="AL828" s="236"/>
      <c r="AM828" s="236"/>
      <c r="AN828" s="236"/>
      <c r="AO828" s="236"/>
      <c r="AP828" s="236"/>
      <c r="AQ828" s="235"/>
      <c r="AR828" s="235"/>
      <c r="AS828" s="235"/>
      <c r="AT828" s="235"/>
      <c r="AU828" s="235"/>
      <c r="AV828" s="235"/>
      <c r="AW828" s="235"/>
      <c r="AX828" s="235"/>
      <c r="AY828" s="235"/>
      <c r="AZ828" s="235"/>
      <c r="BA828" s="235"/>
      <c r="BB828" s="235"/>
    </row>
    <row r="829" spans="2:54" s="234" customFormat="1" x14ac:dyDescent="0.25">
      <c r="B829" s="207"/>
      <c r="C829" s="378" t="s">
        <v>412</v>
      </c>
      <c r="D829" s="378"/>
      <c r="E829" s="378"/>
      <c r="F829" s="244">
        <f>+IF(F828&gt;75,2,IF(AND(F828&gt;50,F828&lt;76),1,0))</f>
        <v>0</v>
      </c>
      <c r="G829" s="245">
        <f>+IF(G828&gt;75,2,IF(AND(G828&gt;50,G828&lt;76),1,0))</f>
        <v>0</v>
      </c>
      <c r="H829" s="189">
        <f>+F829+G829</f>
        <v>0</v>
      </c>
      <c r="I829" s="189"/>
      <c r="J829" s="189"/>
      <c r="K829" s="189"/>
      <c r="L829" s="189"/>
      <c r="T829" s="235"/>
      <c r="W829" s="236"/>
      <c r="X829" s="236"/>
      <c r="Y829" s="236"/>
      <c r="Z829" s="236"/>
      <c r="AA829" s="236"/>
      <c r="AB829" s="236"/>
      <c r="AC829" s="236"/>
      <c r="AD829" s="236"/>
      <c r="AE829" s="236"/>
      <c r="AF829" s="236"/>
      <c r="AG829" s="236"/>
      <c r="AH829" s="236"/>
      <c r="AI829" s="236"/>
      <c r="AJ829" s="236"/>
      <c r="AK829" s="236"/>
      <c r="AL829" s="236"/>
      <c r="AM829" s="236"/>
      <c r="AN829" s="236"/>
      <c r="AO829" s="236"/>
      <c r="AP829" s="236"/>
      <c r="AQ829" s="235"/>
      <c r="AR829" s="235"/>
      <c r="AS829" s="235"/>
      <c r="AT829" s="235"/>
      <c r="AU829" s="235"/>
      <c r="AV829" s="235"/>
      <c r="AW829" s="235"/>
      <c r="AX829" s="235"/>
      <c r="AY829" s="235"/>
      <c r="AZ829" s="235"/>
      <c r="BA829" s="235"/>
      <c r="BB829" s="235"/>
    </row>
    <row r="830" spans="2:54" s="234" customFormat="1" x14ac:dyDescent="0.25">
      <c r="B830" s="207"/>
      <c r="C830" s="378" t="s">
        <v>384</v>
      </c>
      <c r="D830" s="378"/>
      <c r="E830" s="378"/>
      <c r="F830" s="379">
        <f>+J824-F829</f>
        <v>0</v>
      </c>
      <c r="G830" s="189">
        <f>+L824-G829</f>
        <v>3</v>
      </c>
      <c r="H830" s="176"/>
      <c r="I830" s="176"/>
      <c r="J830" s="176"/>
      <c r="K830" s="176"/>
      <c r="L830" s="176"/>
      <c r="T830" s="235"/>
      <c r="W830" s="236"/>
      <c r="X830" s="236"/>
      <c r="Y830" s="236"/>
      <c r="Z830" s="236"/>
      <c r="AA830" s="236"/>
      <c r="AB830" s="236"/>
      <c r="AC830" s="236"/>
      <c r="AD830" s="236"/>
      <c r="AE830" s="236"/>
      <c r="AF830" s="236"/>
      <c r="AG830" s="236"/>
      <c r="AH830" s="236"/>
      <c r="AI830" s="236"/>
      <c r="AJ830" s="236"/>
      <c r="AK830" s="236"/>
      <c r="AL830" s="236"/>
      <c r="AM830" s="236"/>
      <c r="AN830" s="236"/>
      <c r="AO830" s="236"/>
      <c r="AP830" s="236"/>
      <c r="AQ830" s="235"/>
      <c r="AR830" s="235"/>
      <c r="AS830" s="235"/>
      <c r="AT830" s="235"/>
      <c r="AU830" s="235"/>
      <c r="AV830" s="235"/>
      <c r="AW830" s="235"/>
      <c r="AX830" s="235"/>
      <c r="AY830" s="235"/>
      <c r="AZ830" s="235"/>
      <c r="BA830" s="235"/>
      <c r="BB830" s="235"/>
    </row>
    <row r="831" spans="2:54" s="234" customFormat="1" x14ac:dyDescent="0.25">
      <c r="B831" s="208"/>
      <c r="C831" s="380" t="s">
        <v>385</v>
      </c>
      <c r="D831" s="380"/>
      <c r="E831" s="380"/>
      <c r="F831" s="379"/>
      <c r="G831" s="189">
        <f>+L825-G829</f>
        <v>0</v>
      </c>
      <c r="H831" s="176"/>
      <c r="I831" s="176"/>
      <c r="J831" s="176"/>
      <c r="K831" s="176"/>
      <c r="L831" s="176"/>
      <c r="T831" s="235"/>
      <c r="W831" s="236"/>
      <c r="X831" s="236"/>
      <c r="Y831" s="236"/>
      <c r="Z831" s="236"/>
      <c r="AA831" s="236"/>
      <c r="AB831" s="236"/>
      <c r="AC831" s="236"/>
      <c r="AD831" s="236"/>
      <c r="AE831" s="236"/>
      <c r="AF831" s="236"/>
      <c r="AG831" s="236"/>
      <c r="AH831" s="236"/>
      <c r="AI831" s="236"/>
      <c r="AJ831" s="236"/>
      <c r="AK831" s="236"/>
      <c r="AL831" s="236"/>
      <c r="AM831" s="236"/>
      <c r="AN831" s="236"/>
      <c r="AO831" s="236"/>
      <c r="AP831" s="236"/>
      <c r="AQ831" s="235"/>
      <c r="AR831" s="235"/>
      <c r="AS831" s="235"/>
      <c r="AT831" s="235"/>
      <c r="AU831" s="235"/>
      <c r="AV831" s="235"/>
      <c r="AW831" s="235"/>
      <c r="AX831" s="235"/>
      <c r="AY831" s="235"/>
      <c r="AZ831" s="235"/>
      <c r="BA831" s="235"/>
      <c r="BB831" s="235"/>
    </row>
    <row r="832" spans="2:54" s="234" customFormat="1" x14ac:dyDescent="0.25">
      <c r="T832" s="235"/>
      <c r="W832" s="236"/>
      <c r="X832" s="236"/>
      <c r="Y832" s="236"/>
      <c r="Z832" s="236"/>
      <c r="AA832" s="236"/>
      <c r="AB832" s="236"/>
      <c r="AC832" s="236"/>
      <c r="AD832" s="236"/>
      <c r="AE832" s="236"/>
      <c r="AF832" s="236"/>
      <c r="AG832" s="236"/>
      <c r="AH832" s="236"/>
      <c r="AI832" s="236"/>
      <c r="AJ832" s="236"/>
      <c r="AK832" s="236"/>
      <c r="AL832" s="236"/>
      <c r="AM832" s="236"/>
      <c r="AN832" s="236"/>
      <c r="AO832" s="236"/>
      <c r="AP832" s="236"/>
      <c r="AQ832" s="235"/>
      <c r="AR832" s="235"/>
      <c r="AS832" s="235"/>
      <c r="AT832" s="235"/>
      <c r="AU832" s="235"/>
      <c r="AV832" s="235"/>
      <c r="AW832" s="235"/>
      <c r="AX832" s="235"/>
      <c r="AY832" s="235"/>
      <c r="AZ832" s="235"/>
      <c r="BA832" s="235"/>
      <c r="BB832" s="235"/>
    </row>
    <row r="833" spans="2:54" s="234" customFormat="1" ht="18.75" x14ac:dyDescent="0.3">
      <c r="B833" s="381" t="s">
        <v>355</v>
      </c>
      <c r="C833" s="382"/>
      <c r="D833" s="382" t="s">
        <v>286</v>
      </c>
      <c r="E833" s="382"/>
      <c r="F833" s="382"/>
      <c r="G833" s="383"/>
      <c r="H833" s="241" t="s">
        <v>371</v>
      </c>
      <c r="I833" s="384" t="s">
        <v>193</v>
      </c>
      <c r="J833" s="384"/>
      <c r="K833" s="384" t="s">
        <v>194</v>
      </c>
      <c r="L833" s="384"/>
      <c r="T833" s="235"/>
      <c r="W833" s="236"/>
      <c r="X833" s="236"/>
      <c r="Y833" s="236"/>
      <c r="Z833" s="236"/>
      <c r="AA833" s="236"/>
      <c r="AB833" s="236"/>
      <c r="AC833" s="236"/>
      <c r="AD833" s="236"/>
      <c r="AE833" s="236"/>
      <c r="AF833" s="236"/>
      <c r="AG833" s="236"/>
      <c r="AH833" s="236"/>
      <c r="AI833" s="236"/>
      <c r="AJ833" s="236"/>
      <c r="AK833" s="236"/>
      <c r="AL833" s="236"/>
      <c r="AM833" s="236"/>
      <c r="AN833" s="236"/>
      <c r="AO833" s="236"/>
      <c r="AP833" s="236"/>
      <c r="AQ833" s="235"/>
      <c r="AR833" s="235"/>
      <c r="AS833" s="235"/>
      <c r="AT833" s="235"/>
      <c r="AU833" s="235"/>
      <c r="AV833" s="235"/>
      <c r="AW833" s="235"/>
      <c r="AX833" s="235"/>
      <c r="AY833" s="235"/>
      <c r="AZ833" s="235"/>
      <c r="BA833" s="235"/>
      <c r="BB833" s="235"/>
    </row>
    <row r="834" spans="2:54" s="234" customFormat="1" ht="60" x14ac:dyDescent="0.25">
      <c r="B834" s="189" t="s">
        <v>372</v>
      </c>
      <c r="C834" s="239" t="s">
        <v>373</v>
      </c>
      <c r="D834" s="239" t="s">
        <v>203</v>
      </c>
      <c r="E834" s="242" t="s">
        <v>374</v>
      </c>
      <c r="F834" s="243" t="s">
        <v>375</v>
      </c>
      <c r="G834" s="243" t="s">
        <v>376</v>
      </c>
      <c r="H834" s="375" t="s">
        <v>377</v>
      </c>
      <c r="I834" s="375"/>
      <c r="J834" s="375"/>
      <c r="K834" s="375"/>
      <c r="L834" s="375"/>
      <c r="T834" s="235"/>
      <c r="W834" s="236"/>
      <c r="X834" s="236"/>
      <c r="Y834" s="236"/>
      <c r="Z834" s="236"/>
      <c r="AA834" s="236"/>
      <c r="AB834" s="236"/>
      <c r="AC834" s="236"/>
      <c r="AD834" s="236"/>
      <c r="AE834" s="236"/>
      <c r="AF834" s="236"/>
      <c r="AG834" s="236"/>
      <c r="AH834" s="236"/>
      <c r="AI834" s="236"/>
      <c r="AJ834" s="236"/>
      <c r="AK834" s="236"/>
      <c r="AL834" s="236"/>
      <c r="AM834" s="236"/>
      <c r="AN834" s="236"/>
      <c r="AO834" s="236"/>
      <c r="AP834" s="236"/>
      <c r="AQ834" s="235"/>
      <c r="AR834" s="235"/>
      <c r="AS834" s="235"/>
      <c r="AT834" s="235"/>
      <c r="AU834" s="235"/>
      <c r="AV834" s="235"/>
      <c r="AW834" s="235"/>
      <c r="AX834" s="235"/>
      <c r="AY834" s="235"/>
      <c r="AZ834" s="235"/>
      <c r="BA834" s="235"/>
      <c r="BB834" s="235"/>
    </row>
    <row r="835" spans="2:54" s="234" customFormat="1" x14ac:dyDescent="0.25">
      <c r="B835" s="207"/>
      <c r="C835" s="176" t="s">
        <v>378</v>
      </c>
      <c r="D835" s="176" t="str">
        <f>+W72</f>
        <v>No Aplica</v>
      </c>
      <c r="E835" s="176">
        <f>+Z73</f>
        <v>85</v>
      </c>
      <c r="F835" s="176">
        <f>+IF(D835=B836,E835,0)</f>
        <v>0</v>
      </c>
      <c r="G835" s="198">
        <f>+IF(D835=B836,0,E835)</f>
        <v>85</v>
      </c>
      <c r="H835" s="189" t="s">
        <v>108</v>
      </c>
      <c r="I835" s="376" t="str">
        <f>+H661</f>
        <v>No Aplica</v>
      </c>
      <c r="J835" s="376">
        <f>H662</f>
        <v>0</v>
      </c>
      <c r="K835" s="189" t="str">
        <f>$H$673</f>
        <v>Moderado</v>
      </c>
      <c r="L835" s="189">
        <f>IF(K835="Catastrófico",5,IF(K835="Mayor",4,IF(K835="Moderado",3,IF(K835="Menor",2,IF(K835="Insignificante",1,0)))))</f>
        <v>3</v>
      </c>
      <c r="T835" s="235"/>
      <c r="W835" s="236"/>
      <c r="X835" s="236"/>
      <c r="Y835" s="236"/>
      <c r="Z835" s="236"/>
      <c r="AA835" s="236"/>
      <c r="AB835" s="236"/>
      <c r="AC835" s="236"/>
      <c r="AD835" s="236"/>
      <c r="AE835" s="236"/>
      <c r="AF835" s="236"/>
      <c r="AG835" s="236"/>
      <c r="AH835" s="236"/>
      <c r="AI835" s="236"/>
      <c r="AJ835" s="236"/>
      <c r="AK835" s="236"/>
      <c r="AL835" s="236"/>
      <c r="AM835" s="236"/>
      <c r="AN835" s="236"/>
      <c r="AO835" s="236"/>
      <c r="AP835" s="236"/>
      <c r="AQ835" s="235"/>
      <c r="AR835" s="235"/>
      <c r="AS835" s="235"/>
      <c r="AT835" s="235"/>
      <c r="AU835" s="235"/>
      <c r="AV835" s="235"/>
      <c r="AW835" s="235"/>
      <c r="AX835" s="235"/>
      <c r="AY835" s="235"/>
      <c r="AZ835" s="235"/>
      <c r="BA835" s="235"/>
      <c r="BB835" s="235"/>
    </row>
    <row r="836" spans="2:54" s="234" customFormat="1" x14ac:dyDescent="0.25">
      <c r="B836" s="207" t="s">
        <v>356</v>
      </c>
      <c r="C836" s="176" t="s">
        <v>379</v>
      </c>
      <c r="D836" s="176" t="str">
        <f>+AB72</f>
        <v>No Aplica</v>
      </c>
      <c r="E836" s="176">
        <f>+AE73</f>
        <v>85</v>
      </c>
      <c r="F836" s="176">
        <f>+IF(D836=B836,E836,0)</f>
        <v>0</v>
      </c>
      <c r="G836" s="198">
        <f>+IF(D836=B836,0,E836)</f>
        <v>85</v>
      </c>
      <c r="H836" s="189" t="s">
        <v>263</v>
      </c>
      <c r="I836" s="376"/>
      <c r="J836" s="376"/>
      <c r="K836" s="189" t="str">
        <f>$H$686</f>
        <v>No Aplica</v>
      </c>
      <c r="L836" s="189">
        <f>IF(K836="Catastrófico",5,IF(K836="Mayor",4,IF(K836="Moderado",3,IF(K836="Menor",2,IF(K836="Insignificante",1,0)))))</f>
        <v>0</v>
      </c>
      <c r="T836" s="235"/>
      <c r="W836" s="236"/>
      <c r="X836" s="236"/>
      <c r="Y836" s="236"/>
      <c r="Z836" s="236"/>
      <c r="AA836" s="236"/>
      <c r="AB836" s="236"/>
      <c r="AC836" s="236"/>
      <c r="AD836" s="236"/>
      <c r="AE836" s="236"/>
      <c r="AF836" s="236"/>
      <c r="AG836" s="236"/>
      <c r="AH836" s="236"/>
      <c r="AI836" s="236"/>
      <c r="AJ836" s="236"/>
      <c r="AK836" s="236"/>
      <c r="AL836" s="236"/>
      <c r="AM836" s="236"/>
      <c r="AN836" s="236"/>
      <c r="AO836" s="236"/>
      <c r="AP836" s="236"/>
      <c r="AQ836" s="235"/>
      <c r="AR836" s="235"/>
      <c r="AS836" s="235"/>
      <c r="AT836" s="235"/>
      <c r="AU836" s="235"/>
      <c r="AV836" s="235"/>
      <c r="AW836" s="235"/>
      <c r="AX836" s="235"/>
      <c r="AY836" s="235"/>
      <c r="AZ836" s="235"/>
      <c r="BA836" s="235"/>
      <c r="BB836" s="235"/>
    </row>
    <row r="837" spans="2:54" s="234" customFormat="1" ht="18.75" x14ac:dyDescent="0.25">
      <c r="B837" s="207" t="s">
        <v>357</v>
      </c>
      <c r="C837" s="176" t="s">
        <v>380</v>
      </c>
      <c r="D837" s="176" t="str">
        <f>+AG72</f>
        <v>No Aplica</v>
      </c>
      <c r="E837" s="176">
        <f>+AJ73</f>
        <v>0</v>
      </c>
      <c r="F837" s="176">
        <f>+IF(D837=B836,E837,0)</f>
        <v>0</v>
      </c>
      <c r="G837" s="198">
        <f>+IF(D837=B836,0,E837)</f>
        <v>0</v>
      </c>
      <c r="H837" s="375" t="s">
        <v>381</v>
      </c>
      <c r="I837" s="375"/>
      <c r="J837" s="375"/>
      <c r="K837" s="375"/>
      <c r="L837" s="375"/>
      <c r="T837" s="235"/>
      <c r="W837" s="236"/>
      <c r="X837" s="236"/>
      <c r="Y837" s="236"/>
      <c r="Z837" s="236"/>
      <c r="AA837" s="236"/>
      <c r="AB837" s="236"/>
      <c r="AC837" s="236"/>
      <c r="AD837" s="236"/>
      <c r="AE837" s="236"/>
      <c r="AF837" s="236"/>
      <c r="AG837" s="236"/>
      <c r="AH837" s="236"/>
      <c r="AI837" s="236"/>
      <c r="AJ837" s="236"/>
      <c r="AK837" s="236"/>
      <c r="AL837" s="236"/>
      <c r="AM837" s="236"/>
      <c r="AN837" s="236"/>
      <c r="AO837" s="236"/>
      <c r="AP837" s="236"/>
      <c r="AQ837" s="235"/>
      <c r="AR837" s="235"/>
      <c r="AS837" s="235"/>
      <c r="AT837" s="235"/>
      <c r="AU837" s="235"/>
      <c r="AV837" s="235"/>
      <c r="AW837" s="235"/>
      <c r="AX837" s="235"/>
      <c r="AY837" s="235"/>
      <c r="AZ837" s="235"/>
      <c r="BA837" s="235"/>
      <c r="BB837" s="235"/>
    </row>
    <row r="838" spans="2:54" s="234" customFormat="1" x14ac:dyDescent="0.25">
      <c r="B838" s="207" t="s">
        <v>358</v>
      </c>
      <c r="C838" s="176" t="s">
        <v>382</v>
      </c>
      <c r="D838" s="176" t="str">
        <f>+AL72</f>
        <v>No Aplica</v>
      </c>
      <c r="E838" s="176">
        <f>+AO73</f>
        <v>0</v>
      </c>
      <c r="F838" s="176">
        <f>+IF(D838=B836,E838,0)</f>
        <v>0</v>
      </c>
      <c r="G838" s="198">
        <f>+IF(D838=B836,0,E838)</f>
        <v>0</v>
      </c>
      <c r="H838" s="189" t="s">
        <v>108</v>
      </c>
      <c r="I838" s="376" t="str">
        <f>IF(J838=5,"Casi seguro",IF(J838=4,"Probable",IF(J838=3,"Posible",IF(J838=2,"Improbable",IF(J838=1,"Rara vez",0)))))</f>
        <v>Rara vez</v>
      </c>
      <c r="J838" s="377">
        <f>+IF(F841&gt;0,J835-F840,1)</f>
        <v>1</v>
      </c>
      <c r="K838" s="189" t="str">
        <f>IF(L838=5,"Catastrófico",IF(L838=4,"Mayor","Moderado"))</f>
        <v>Moderado</v>
      </c>
      <c r="L838" s="242">
        <f>+IF(G841&gt;0,G841,1)</f>
        <v>1</v>
      </c>
      <c r="T838" s="235"/>
      <c r="W838" s="236"/>
      <c r="X838" s="236"/>
      <c r="Y838" s="236"/>
      <c r="Z838" s="236"/>
      <c r="AA838" s="236"/>
      <c r="AB838" s="236"/>
      <c r="AC838" s="236"/>
      <c r="AD838" s="236"/>
      <c r="AE838" s="236"/>
      <c r="AF838" s="236"/>
      <c r="AG838" s="236"/>
      <c r="AH838" s="236"/>
      <c r="AI838" s="236"/>
      <c r="AJ838" s="236"/>
      <c r="AK838" s="236"/>
      <c r="AL838" s="236"/>
      <c r="AM838" s="236"/>
      <c r="AN838" s="236"/>
      <c r="AO838" s="236"/>
      <c r="AP838" s="236"/>
      <c r="AQ838" s="235"/>
      <c r="AR838" s="235"/>
      <c r="AS838" s="235"/>
      <c r="AT838" s="235"/>
      <c r="AU838" s="235"/>
      <c r="AV838" s="235"/>
      <c r="AW838" s="235"/>
      <c r="AX838" s="235"/>
      <c r="AY838" s="235"/>
      <c r="AZ838" s="235"/>
      <c r="BA838" s="235"/>
      <c r="BB838" s="235"/>
    </row>
    <row r="839" spans="2:54" s="234" customFormat="1" x14ac:dyDescent="0.25">
      <c r="B839" s="207" t="s">
        <v>216</v>
      </c>
      <c r="C839" s="378" t="s">
        <v>383</v>
      </c>
      <c r="D839" s="378"/>
      <c r="E839" s="378"/>
      <c r="F839" s="176">
        <f>MAX(F835:F838)</f>
        <v>0</v>
      </c>
      <c r="G839" s="198">
        <f>MAX(G835:G838)</f>
        <v>85</v>
      </c>
      <c r="H839" s="189" t="s">
        <v>263</v>
      </c>
      <c r="I839" s="376"/>
      <c r="J839" s="377"/>
      <c r="K839" s="189" t="str">
        <f>IF(L839=5,"Catastrófico",IF(L839=4,"Mayor",IF(L839=3,"Moderado",IF(L839=2,"Menor",IF(L839=1,"Insignificante",0)))))</f>
        <v>Insignificante</v>
      </c>
      <c r="L839" s="189">
        <f>+IF(G842&gt;0,G842,1)</f>
        <v>1</v>
      </c>
      <c r="T839" s="235"/>
      <c r="W839" s="236"/>
      <c r="X839" s="236"/>
      <c r="Y839" s="236"/>
      <c r="Z839" s="236"/>
      <c r="AA839" s="236"/>
      <c r="AB839" s="236"/>
      <c r="AC839" s="236"/>
      <c r="AD839" s="236"/>
      <c r="AE839" s="236"/>
      <c r="AF839" s="236"/>
      <c r="AG839" s="236"/>
      <c r="AH839" s="236"/>
      <c r="AI839" s="236"/>
      <c r="AJ839" s="236"/>
      <c r="AK839" s="236"/>
      <c r="AL839" s="236"/>
      <c r="AM839" s="236"/>
      <c r="AN839" s="236"/>
      <c r="AO839" s="236"/>
      <c r="AP839" s="236"/>
      <c r="AQ839" s="235"/>
      <c r="AR839" s="235"/>
      <c r="AS839" s="235"/>
      <c r="AT839" s="235"/>
      <c r="AU839" s="235"/>
      <c r="AV839" s="235"/>
      <c r="AW839" s="235"/>
      <c r="AX839" s="235"/>
      <c r="AY839" s="235"/>
      <c r="AZ839" s="235"/>
      <c r="BA839" s="235"/>
      <c r="BB839" s="235"/>
    </row>
    <row r="840" spans="2:54" s="234" customFormat="1" x14ac:dyDescent="0.25">
      <c r="B840" s="207"/>
      <c r="C840" s="378" t="s">
        <v>412</v>
      </c>
      <c r="D840" s="378"/>
      <c r="E840" s="378"/>
      <c r="F840" s="244">
        <f>+IF(F839&gt;75,2,IF(AND(F839&gt;50,F839&lt;76),1,0))</f>
        <v>0</v>
      </c>
      <c r="G840" s="245">
        <f>+IF(G839&gt;75,2,IF(AND(G839&gt;50,G839&lt;76),1,0))</f>
        <v>2</v>
      </c>
      <c r="H840" s="189">
        <f>+F840+G840</f>
        <v>2</v>
      </c>
      <c r="I840" s="189"/>
      <c r="J840" s="189"/>
      <c r="K840" s="189"/>
      <c r="L840" s="189"/>
      <c r="T840" s="235"/>
      <c r="W840" s="236"/>
      <c r="X840" s="236"/>
      <c r="Y840" s="236"/>
      <c r="Z840" s="236"/>
      <c r="AA840" s="236"/>
      <c r="AB840" s="236"/>
      <c r="AC840" s="236"/>
      <c r="AD840" s="236"/>
      <c r="AE840" s="236"/>
      <c r="AF840" s="236"/>
      <c r="AG840" s="236"/>
      <c r="AH840" s="236"/>
      <c r="AI840" s="236"/>
      <c r="AJ840" s="236"/>
      <c r="AK840" s="236"/>
      <c r="AL840" s="236"/>
      <c r="AM840" s="236"/>
      <c r="AN840" s="236"/>
      <c r="AO840" s="236"/>
      <c r="AP840" s="236"/>
      <c r="AQ840" s="235"/>
      <c r="AR840" s="235"/>
      <c r="AS840" s="235"/>
      <c r="AT840" s="235"/>
      <c r="AU840" s="235"/>
      <c r="AV840" s="235"/>
      <c r="AW840" s="235"/>
      <c r="AX840" s="235"/>
      <c r="AY840" s="235"/>
      <c r="AZ840" s="235"/>
      <c r="BA840" s="235"/>
      <c r="BB840" s="235"/>
    </row>
    <row r="841" spans="2:54" s="234" customFormat="1" x14ac:dyDescent="0.25">
      <c r="B841" s="207"/>
      <c r="C841" s="378" t="s">
        <v>384</v>
      </c>
      <c r="D841" s="378"/>
      <c r="E841" s="378"/>
      <c r="F841" s="379">
        <f>+J835-F840</f>
        <v>0</v>
      </c>
      <c r="G841" s="189">
        <f>+L835-G840</f>
        <v>1</v>
      </c>
      <c r="H841" s="176"/>
      <c r="I841" s="176"/>
      <c r="J841" s="176"/>
      <c r="K841" s="176"/>
      <c r="L841" s="176"/>
      <c r="T841" s="235"/>
      <c r="W841" s="236"/>
      <c r="X841" s="236"/>
      <c r="Y841" s="236"/>
      <c r="Z841" s="236"/>
      <c r="AA841" s="236"/>
      <c r="AB841" s="236"/>
      <c r="AC841" s="236"/>
      <c r="AD841" s="236"/>
      <c r="AE841" s="236"/>
      <c r="AF841" s="236"/>
      <c r="AG841" s="236"/>
      <c r="AH841" s="236"/>
      <c r="AI841" s="236"/>
      <c r="AJ841" s="236"/>
      <c r="AK841" s="236"/>
      <c r="AL841" s="236"/>
      <c r="AM841" s="236"/>
      <c r="AN841" s="236"/>
      <c r="AO841" s="236"/>
      <c r="AP841" s="236"/>
      <c r="AQ841" s="235"/>
      <c r="AR841" s="235"/>
      <c r="AS841" s="235"/>
      <c r="AT841" s="235"/>
      <c r="AU841" s="235"/>
      <c r="AV841" s="235"/>
      <c r="AW841" s="235"/>
      <c r="AX841" s="235"/>
      <c r="AY841" s="235"/>
      <c r="AZ841" s="235"/>
      <c r="BA841" s="235"/>
      <c r="BB841" s="235"/>
    </row>
    <row r="842" spans="2:54" s="234" customFormat="1" x14ac:dyDescent="0.25">
      <c r="B842" s="208"/>
      <c r="C842" s="380" t="s">
        <v>385</v>
      </c>
      <c r="D842" s="380"/>
      <c r="E842" s="380"/>
      <c r="F842" s="379"/>
      <c r="G842" s="189">
        <f>+L836-G840</f>
        <v>-2</v>
      </c>
      <c r="H842" s="176"/>
      <c r="I842" s="176"/>
      <c r="J842" s="176"/>
      <c r="K842" s="176"/>
      <c r="L842" s="176"/>
      <c r="T842" s="235"/>
      <c r="W842" s="236"/>
      <c r="X842" s="236"/>
      <c r="Y842" s="236"/>
      <c r="Z842" s="236"/>
      <c r="AA842" s="236"/>
      <c r="AB842" s="236"/>
      <c r="AC842" s="236"/>
      <c r="AD842" s="236"/>
      <c r="AE842" s="236"/>
      <c r="AF842" s="236"/>
      <c r="AG842" s="236"/>
      <c r="AH842" s="236"/>
      <c r="AI842" s="236"/>
      <c r="AJ842" s="236"/>
      <c r="AK842" s="236"/>
      <c r="AL842" s="236"/>
      <c r="AM842" s="236"/>
      <c r="AN842" s="236"/>
      <c r="AO842" s="236"/>
      <c r="AP842" s="236"/>
      <c r="AQ842" s="235"/>
      <c r="AR842" s="235"/>
      <c r="AS842" s="235"/>
      <c r="AT842" s="235"/>
      <c r="AU842" s="235"/>
      <c r="AV842" s="235"/>
      <c r="AW842" s="235"/>
      <c r="AX842" s="235"/>
      <c r="AY842" s="235"/>
      <c r="AZ842" s="235"/>
      <c r="BA842" s="235"/>
      <c r="BB842" s="235"/>
    </row>
    <row r="843" spans="2:54" s="234" customFormat="1" x14ac:dyDescent="0.25">
      <c r="T843" s="235"/>
      <c r="W843" s="236"/>
      <c r="X843" s="236"/>
      <c r="Y843" s="236"/>
      <c r="Z843" s="236"/>
      <c r="AA843" s="236"/>
      <c r="AB843" s="236"/>
      <c r="AC843" s="236"/>
      <c r="AD843" s="236"/>
      <c r="AE843" s="236"/>
      <c r="AF843" s="236"/>
      <c r="AG843" s="236"/>
      <c r="AH843" s="236"/>
      <c r="AI843" s="236"/>
      <c r="AJ843" s="236"/>
      <c r="AK843" s="236"/>
      <c r="AL843" s="236"/>
      <c r="AM843" s="236"/>
      <c r="AN843" s="236"/>
      <c r="AO843" s="236"/>
      <c r="AP843" s="236"/>
      <c r="AQ843" s="235"/>
      <c r="AR843" s="235"/>
      <c r="AS843" s="235"/>
      <c r="AT843" s="235"/>
      <c r="AU843" s="235"/>
      <c r="AV843" s="235"/>
      <c r="AW843" s="235"/>
      <c r="AX843" s="235"/>
      <c r="AY843" s="235"/>
      <c r="AZ843" s="235"/>
      <c r="BA843" s="235"/>
      <c r="BB843" s="235"/>
    </row>
    <row r="844" spans="2:54" s="234" customFormat="1" ht="18.75" x14ac:dyDescent="0.3">
      <c r="B844" s="381" t="s">
        <v>355</v>
      </c>
      <c r="C844" s="382"/>
      <c r="D844" s="382" t="s">
        <v>289</v>
      </c>
      <c r="E844" s="382"/>
      <c r="F844" s="382"/>
      <c r="G844" s="383"/>
      <c r="H844" s="241" t="s">
        <v>371</v>
      </c>
      <c r="I844" s="384" t="s">
        <v>193</v>
      </c>
      <c r="J844" s="384"/>
      <c r="K844" s="384" t="s">
        <v>194</v>
      </c>
      <c r="L844" s="384"/>
      <c r="T844" s="235"/>
      <c r="W844" s="236"/>
      <c r="X844" s="236"/>
      <c r="Y844" s="236"/>
      <c r="Z844" s="236"/>
      <c r="AA844" s="236"/>
      <c r="AB844" s="236"/>
      <c r="AC844" s="236"/>
      <c r="AD844" s="236"/>
      <c r="AE844" s="236"/>
      <c r="AF844" s="236"/>
      <c r="AG844" s="236"/>
      <c r="AH844" s="236"/>
      <c r="AI844" s="236"/>
      <c r="AJ844" s="236"/>
      <c r="AK844" s="236"/>
      <c r="AL844" s="236"/>
      <c r="AM844" s="236"/>
      <c r="AN844" s="236"/>
      <c r="AO844" s="236"/>
      <c r="AP844" s="236"/>
      <c r="AQ844" s="235"/>
      <c r="AR844" s="235"/>
      <c r="AS844" s="235"/>
      <c r="AT844" s="235"/>
      <c r="AU844" s="235"/>
      <c r="AV844" s="235"/>
      <c r="AW844" s="235"/>
      <c r="AX844" s="235"/>
      <c r="AY844" s="235"/>
      <c r="AZ844" s="235"/>
      <c r="BA844" s="235"/>
      <c r="BB844" s="235"/>
    </row>
    <row r="845" spans="2:54" s="234" customFormat="1" ht="60" x14ac:dyDescent="0.25">
      <c r="B845" s="189" t="s">
        <v>372</v>
      </c>
      <c r="C845" s="239" t="s">
        <v>373</v>
      </c>
      <c r="D845" s="239" t="s">
        <v>203</v>
      </c>
      <c r="E845" s="242" t="s">
        <v>374</v>
      </c>
      <c r="F845" s="243" t="s">
        <v>375</v>
      </c>
      <c r="G845" s="243" t="s">
        <v>376</v>
      </c>
      <c r="H845" s="375" t="s">
        <v>377</v>
      </c>
      <c r="I845" s="375"/>
      <c r="J845" s="375"/>
      <c r="K845" s="375"/>
      <c r="L845" s="375"/>
      <c r="T845" s="235"/>
      <c r="W845" s="236"/>
      <c r="X845" s="236"/>
      <c r="Y845" s="236"/>
      <c r="Z845" s="236"/>
      <c r="AA845" s="236"/>
      <c r="AB845" s="236"/>
      <c r="AC845" s="236"/>
      <c r="AD845" s="236"/>
      <c r="AE845" s="236"/>
      <c r="AF845" s="236"/>
      <c r="AG845" s="236"/>
      <c r="AH845" s="236"/>
      <c r="AI845" s="236"/>
      <c r="AJ845" s="236"/>
      <c r="AK845" s="236"/>
      <c r="AL845" s="236"/>
      <c r="AM845" s="236"/>
      <c r="AN845" s="236"/>
      <c r="AO845" s="236"/>
      <c r="AP845" s="236"/>
      <c r="AQ845" s="235"/>
      <c r="AR845" s="235"/>
      <c r="AS845" s="235"/>
      <c r="AT845" s="235"/>
      <c r="AU845" s="235"/>
      <c r="AV845" s="235"/>
      <c r="AW845" s="235"/>
      <c r="AX845" s="235"/>
      <c r="AY845" s="235"/>
      <c r="AZ845" s="235"/>
      <c r="BA845" s="235"/>
      <c r="BB845" s="235"/>
    </row>
    <row r="846" spans="2:54" s="234" customFormat="1" x14ac:dyDescent="0.25">
      <c r="B846" s="207"/>
      <c r="C846" s="176" t="s">
        <v>378</v>
      </c>
      <c r="D846" s="176" t="str">
        <f>+W90</f>
        <v>No Aplica</v>
      </c>
      <c r="E846" s="176">
        <f>+Z91</f>
        <v>0</v>
      </c>
      <c r="F846" s="176">
        <f>+IF(D846=B847,E846,0)</f>
        <v>0</v>
      </c>
      <c r="G846" s="198">
        <f>+IF(D846=B847,0,E846)</f>
        <v>0</v>
      </c>
      <c r="H846" s="189" t="s">
        <v>108</v>
      </c>
      <c r="I846" s="376" t="str">
        <f>+I661</f>
        <v>No Aplica</v>
      </c>
      <c r="J846" s="376">
        <f>I662</f>
        <v>0</v>
      </c>
      <c r="K846" s="189" t="str">
        <f>$I$673</f>
        <v>Moderado</v>
      </c>
      <c r="L846" s="189">
        <f>IF(K846="Catastrófico",5,IF(K846="Mayor",4,IF(K846="Moderado",3,IF(K846="Menor",2,IF(K846="Insignificante",1,0)))))</f>
        <v>3</v>
      </c>
      <c r="T846" s="235"/>
      <c r="W846" s="236"/>
      <c r="X846" s="236"/>
      <c r="Y846" s="236"/>
      <c r="Z846" s="236"/>
      <c r="AA846" s="236"/>
      <c r="AB846" s="236"/>
      <c r="AC846" s="236"/>
      <c r="AD846" s="236"/>
      <c r="AE846" s="236"/>
      <c r="AF846" s="236"/>
      <c r="AG846" s="236"/>
      <c r="AH846" s="236"/>
      <c r="AI846" s="236"/>
      <c r="AJ846" s="236"/>
      <c r="AK846" s="236"/>
      <c r="AL846" s="236"/>
      <c r="AM846" s="236"/>
      <c r="AN846" s="236"/>
      <c r="AO846" s="236"/>
      <c r="AP846" s="236"/>
      <c r="AQ846" s="235"/>
      <c r="AR846" s="235"/>
      <c r="AS846" s="235"/>
      <c r="AT846" s="235"/>
      <c r="AU846" s="235"/>
      <c r="AV846" s="235"/>
      <c r="AW846" s="235"/>
      <c r="AX846" s="235"/>
      <c r="AY846" s="235"/>
      <c r="AZ846" s="235"/>
      <c r="BA846" s="235"/>
      <c r="BB846" s="235"/>
    </row>
    <row r="847" spans="2:54" s="234" customFormat="1" x14ac:dyDescent="0.25">
      <c r="B847" s="207" t="s">
        <v>356</v>
      </c>
      <c r="C847" s="176" t="s">
        <v>379</v>
      </c>
      <c r="D847" s="176" t="str">
        <f>+AB90</f>
        <v>No Aplica</v>
      </c>
      <c r="E847" s="176">
        <f>+AE91</f>
        <v>0</v>
      </c>
      <c r="F847" s="176">
        <f>+IF(D847=B847,E847,0)</f>
        <v>0</v>
      </c>
      <c r="G847" s="198">
        <f>+IF(D847=B847,0,E847)</f>
        <v>0</v>
      </c>
      <c r="H847" s="189" t="s">
        <v>263</v>
      </c>
      <c r="I847" s="376"/>
      <c r="J847" s="376"/>
      <c r="K847" s="189" t="str">
        <f>$I$686</f>
        <v>No Aplica</v>
      </c>
      <c r="L847" s="189">
        <f>IF(K847="Catastrófico",5,IF(K847="Mayor",4,IF(K847="Moderado",3,IF(K847="Menor",2,IF(K847="Insignificante",1,0)))))</f>
        <v>0</v>
      </c>
      <c r="T847" s="235"/>
      <c r="W847" s="236"/>
      <c r="X847" s="236"/>
      <c r="Y847" s="236"/>
      <c r="Z847" s="236"/>
      <c r="AA847" s="236"/>
      <c r="AB847" s="236"/>
      <c r="AC847" s="236"/>
      <c r="AD847" s="236"/>
      <c r="AE847" s="236"/>
      <c r="AF847" s="236"/>
      <c r="AG847" s="236"/>
      <c r="AH847" s="236"/>
      <c r="AI847" s="236"/>
      <c r="AJ847" s="236"/>
      <c r="AK847" s="236"/>
      <c r="AL847" s="236"/>
      <c r="AM847" s="236"/>
      <c r="AN847" s="236"/>
      <c r="AO847" s="236"/>
      <c r="AP847" s="236"/>
      <c r="AQ847" s="235"/>
      <c r="AR847" s="235"/>
      <c r="AS847" s="235"/>
      <c r="AT847" s="235"/>
      <c r="AU847" s="235"/>
      <c r="AV847" s="235"/>
      <c r="AW847" s="235"/>
      <c r="AX847" s="235"/>
      <c r="AY847" s="235"/>
      <c r="AZ847" s="235"/>
      <c r="BA847" s="235"/>
      <c r="BB847" s="235"/>
    </row>
    <row r="848" spans="2:54" s="234" customFormat="1" ht="18.75" x14ac:dyDescent="0.25">
      <c r="B848" s="207" t="s">
        <v>357</v>
      </c>
      <c r="C848" s="176" t="s">
        <v>380</v>
      </c>
      <c r="D848" s="176" t="str">
        <f>+AG90</f>
        <v>No Aplica</v>
      </c>
      <c r="E848" s="176">
        <f>+AJ91</f>
        <v>0</v>
      </c>
      <c r="F848" s="176">
        <f>+IF(D848=B847,E848,0)</f>
        <v>0</v>
      </c>
      <c r="G848" s="198">
        <f>+IF(D848=B847,0,E848)</f>
        <v>0</v>
      </c>
      <c r="H848" s="375" t="s">
        <v>381</v>
      </c>
      <c r="I848" s="375"/>
      <c r="J848" s="375"/>
      <c r="K848" s="375"/>
      <c r="L848" s="375"/>
      <c r="T848" s="235"/>
      <c r="W848" s="236"/>
      <c r="X848" s="236"/>
      <c r="Y848" s="236"/>
      <c r="Z848" s="236"/>
      <c r="AA848" s="236"/>
      <c r="AB848" s="236"/>
      <c r="AC848" s="236"/>
      <c r="AD848" s="236"/>
      <c r="AE848" s="236"/>
      <c r="AF848" s="236"/>
      <c r="AG848" s="236"/>
      <c r="AH848" s="236"/>
      <c r="AI848" s="236"/>
      <c r="AJ848" s="236"/>
      <c r="AK848" s="236"/>
      <c r="AL848" s="236"/>
      <c r="AM848" s="236"/>
      <c r="AN848" s="236"/>
      <c r="AO848" s="236"/>
      <c r="AP848" s="236"/>
      <c r="AQ848" s="235"/>
      <c r="AR848" s="235"/>
      <c r="AS848" s="235"/>
      <c r="AT848" s="235"/>
      <c r="AU848" s="235"/>
      <c r="AV848" s="235"/>
      <c r="AW848" s="235"/>
      <c r="AX848" s="235"/>
      <c r="AY848" s="235"/>
      <c r="AZ848" s="235"/>
      <c r="BA848" s="235"/>
      <c r="BB848" s="235"/>
    </row>
    <row r="849" spans="2:54" s="234" customFormat="1" x14ac:dyDescent="0.25">
      <c r="B849" s="207" t="s">
        <v>358</v>
      </c>
      <c r="C849" s="176" t="s">
        <v>382</v>
      </c>
      <c r="D849" s="176" t="str">
        <f>+AL90</f>
        <v>No Aplica</v>
      </c>
      <c r="E849" s="176">
        <f>+AO91</f>
        <v>0</v>
      </c>
      <c r="F849" s="176">
        <f>+IF(D849=B847,E849,0)</f>
        <v>0</v>
      </c>
      <c r="G849" s="198">
        <f>+IF(D849=B847,0,E849)</f>
        <v>0</v>
      </c>
      <c r="H849" s="189" t="s">
        <v>108</v>
      </c>
      <c r="I849" s="376" t="str">
        <f>IF(J849=5,"Casi seguro",IF(J849=4,"Probable",IF(J849=3,"Posible",IF(J849=2,"Improbable",IF(J849=1,"Rara vez",0)))))</f>
        <v>Rara vez</v>
      </c>
      <c r="J849" s="377">
        <f>+IF(F852&gt;0,J846-F851,1)</f>
        <v>1</v>
      </c>
      <c r="K849" s="189" t="str">
        <f>IF(L849=5,"Catastrófico",IF(L849=4,"Mayor","Moderado"))</f>
        <v>Moderado</v>
      </c>
      <c r="L849" s="242">
        <f>+IF(G852&gt;0,G852,1)</f>
        <v>3</v>
      </c>
      <c r="T849" s="235"/>
      <c r="W849" s="236"/>
      <c r="X849" s="236"/>
      <c r="Y849" s="236"/>
      <c r="Z849" s="236"/>
      <c r="AA849" s="236"/>
      <c r="AB849" s="236"/>
      <c r="AC849" s="236"/>
      <c r="AD849" s="236"/>
      <c r="AE849" s="236"/>
      <c r="AF849" s="236"/>
      <c r="AG849" s="236"/>
      <c r="AH849" s="236"/>
      <c r="AI849" s="236"/>
      <c r="AJ849" s="236"/>
      <c r="AK849" s="236"/>
      <c r="AL849" s="236"/>
      <c r="AM849" s="236"/>
      <c r="AN849" s="236"/>
      <c r="AO849" s="236"/>
      <c r="AP849" s="236"/>
      <c r="AQ849" s="235"/>
      <c r="AR849" s="235"/>
      <c r="AS849" s="235"/>
      <c r="AT849" s="235"/>
      <c r="AU849" s="235"/>
      <c r="AV849" s="235"/>
      <c r="AW849" s="235"/>
      <c r="AX849" s="235"/>
      <c r="AY849" s="235"/>
      <c r="AZ849" s="235"/>
      <c r="BA849" s="235"/>
      <c r="BB849" s="235"/>
    </row>
    <row r="850" spans="2:54" s="234" customFormat="1" x14ac:dyDescent="0.25">
      <c r="B850" s="207" t="s">
        <v>216</v>
      </c>
      <c r="C850" s="378" t="s">
        <v>383</v>
      </c>
      <c r="D850" s="378"/>
      <c r="E850" s="378"/>
      <c r="F850" s="176">
        <f>MAX(F846:F849)</f>
        <v>0</v>
      </c>
      <c r="G850" s="198">
        <f>MAX(G846:G849)</f>
        <v>0</v>
      </c>
      <c r="H850" s="189" t="s">
        <v>263</v>
      </c>
      <c r="I850" s="376"/>
      <c r="J850" s="377"/>
      <c r="K850" s="189" t="str">
        <f>IF(L850=5,"Catastrófico",IF(L850=4,"Mayor",IF(L850=3,"Moderado",IF(L850=2,"Menor",IF(L850=1,"Insignificante",0)))))</f>
        <v>Insignificante</v>
      </c>
      <c r="L850" s="189">
        <f>+IF(G853&gt;0,G853,1)</f>
        <v>1</v>
      </c>
      <c r="T850" s="235"/>
      <c r="W850" s="236"/>
      <c r="X850" s="236"/>
      <c r="Y850" s="236"/>
      <c r="Z850" s="236"/>
      <c r="AA850" s="236"/>
      <c r="AB850" s="236"/>
      <c r="AC850" s="236"/>
      <c r="AD850" s="236"/>
      <c r="AE850" s="236"/>
      <c r="AF850" s="236"/>
      <c r="AG850" s="236"/>
      <c r="AH850" s="236"/>
      <c r="AI850" s="236"/>
      <c r="AJ850" s="236"/>
      <c r="AK850" s="236"/>
      <c r="AL850" s="236"/>
      <c r="AM850" s="236"/>
      <c r="AN850" s="236"/>
      <c r="AO850" s="236"/>
      <c r="AP850" s="236"/>
      <c r="AQ850" s="235"/>
      <c r="AR850" s="235"/>
      <c r="AS850" s="235"/>
      <c r="AT850" s="235"/>
      <c r="AU850" s="235"/>
      <c r="AV850" s="235"/>
      <c r="AW850" s="235"/>
      <c r="AX850" s="235"/>
      <c r="AY850" s="235"/>
      <c r="AZ850" s="235"/>
      <c r="BA850" s="235"/>
      <c r="BB850" s="235"/>
    </row>
    <row r="851" spans="2:54" s="234" customFormat="1" x14ac:dyDescent="0.25">
      <c r="B851" s="207"/>
      <c r="C851" s="378" t="s">
        <v>412</v>
      </c>
      <c r="D851" s="378"/>
      <c r="E851" s="378"/>
      <c r="F851" s="244">
        <f>+IF(F850&gt;75,2,IF(AND(F850&gt;50,F850&lt;76),1,0))</f>
        <v>0</v>
      </c>
      <c r="G851" s="245">
        <f>+IF(G850&gt;75,2,IF(AND(G850&gt;50,G850&lt;76),1,0))</f>
        <v>0</v>
      </c>
      <c r="H851" s="189">
        <f>+F851+G851</f>
        <v>0</v>
      </c>
      <c r="I851" s="189"/>
      <c r="J851" s="189"/>
      <c r="K851" s="189"/>
      <c r="L851" s="189"/>
      <c r="T851" s="235"/>
      <c r="W851" s="236"/>
      <c r="X851" s="236"/>
      <c r="Y851" s="236"/>
      <c r="Z851" s="236"/>
      <c r="AA851" s="236"/>
      <c r="AB851" s="236"/>
      <c r="AC851" s="236"/>
      <c r="AD851" s="236"/>
      <c r="AE851" s="236"/>
      <c r="AF851" s="236"/>
      <c r="AG851" s="236"/>
      <c r="AH851" s="236"/>
      <c r="AI851" s="236"/>
      <c r="AJ851" s="236"/>
      <c r="AK851" s="236"/>
      <c r="AL851" s="236"/>
      <c r="AM851" s="236"/>
      <c r="AN851" s="236"/>
      <c r="AO851" s="236"/>
      <c r="AP851" s="236"/>
      <c r="AQ851" s="235"/>
      <c r="AR851" s="235"/>
      <c r="AS851" s="235"/>
      <c r="AT851" s="235"/>
      <c r="AU851" s="235"/>
      <c r="AV851" s="235"/>
      <c r="AW851" s="235"/>
      <c r="AX851" s="235"/>
      <c r="AY851" s="235"/>
      <c r="AZ851" s="235"/>
      <c r="BA851" s="235"/>
      <c r="BB851" s="235"/>
    </row>
    <row r="852" spans="2:54" s="234" customFormat="1" x14ac:dyDescent="0.25">
      <c r="B852" s="207"/>
      <c r="C852" s="378" t="s">
        <v>384</v>
      </c>
      <c r="D852" s="378"/>
      <c r="E852" s="378"/>
      <c r="F852" s="379">
        <f>+J846-F851</f>
        <v>0</v>
      </c>
      <c r="G852" s="189">
        <f>+L846-G851</f>
        <v>3</v>
      </c>
      <c r="H852" s="176"/>
      <c r="I852" s="176"/>
      <c r="J852" s="176"/>
      <c r="K852" s="176"/>
      <c r="L852" s="176"/>
      <c r="T852" s="235"/>
      <c r="W852" s="236"/>
      <c r="X852" s="236"/>
      <c r="Y852" s="236"/>
      <c r="Z852" s="236"/>
      <c r="AA852" s="236"/>
      <c r="AB852" s="236"/>
      <c r="AC852" s="236"/>
      <c r="AD852" s="236"/>
      <c r="AE852" s="236"/>
      <c r="AF852" s="236"/>
      <c r="AG852" s="236"/>
      <c r="AH852" s="236"/>
      <c r="AI852" s="236"/>
      <c r="AJ852" s="236"/>
      <c r="AK852" s="236"/>
      <c r="AL852" s="236"/>
      <c r="AM852" s="236"/>
      <c r="AN852" s="236"/>
      <c r="AO852" s="236"/>
      <c r="AP852" s="236"/>
      <c r="AQ852" s="235"/>
      <c r="AR852" s="235"/>
      <c r="AS852" s="235"/>
      <c r="AT852" s="235"/>
      <c r="AU852" s="235"/>
      <c r="AV852" s="235"/>
      <c r="AW852" s="235"/>
      <c r="AX852" s="235"/>
      <c r="AY852" s="235"/>
      <c r="AZ852" s="235"/>
      <c r="BA852" s="235"/>
      <c r="BB852" s="235"/>
    </row>
    <row r="853" spans="2:54" s="234" customFormat="1" x14ac:dyDescent="0.25">
      <c r="B853" s="208"/>
      <c r="C853" s="380" t="s">
        <v>385</v>
      </c>
      <c r="D853" s="380"/>
      <c r="E853" s="380"/>
      <c r="F853" s="379"/>
      <c r="G853" s="189">
        <f>+L847-G851</f>
        <v>0</v>
      </c>
      <c r="H853" s="176"/>
      <c r="I853" s="176"/>
      <c r="J853" s="176"/>
      <c r="K853" s="176"/>
      <c r="L853" s="176"/>
      <c r="T853" s="235"/>
      <c r="W853" s="236"/>
      <c r="X853" s="236"/>
      <c r="Y853" s="236"/>
      <c r="Z853" s="236"/>
      <c r="AA853" s="236"/>
      <c r="AB853" s="236"/>
      <c r="AC853" s="236"/>
      <c r="AD853" s="236"/>
      <c r="AE853" s="236"/>
      <c r="AF853" s="236"/>
      <c r="AG853" s="236"/>
      <c r="AH853" s="236"/>
      <c r="AI853" s="236"/>
      <c r="AJ853" s="236"/>
      <c r="AK853" s="236"/>
      <c r="AL853" s="236"/>
      <c r="AM853" s="236"/>
      <c r="AN853" s="236"/>
      <c r="AO853" s="236"/>
      <c r="AP853" s="236"/>
      <c r="AQ853" s="235"/>
      <c r="AR853" s="235"/>
      <c r="AS853" s="235"/>
      <c r="AT853" s="235"/>
      <c r="AU853" s="235"/>
      <c r="AV853" s="235"/>
      <c r="AW853" s="235"/>
      <c r="AX853" s="235"/>
      <c r="AY853" s="235"/>
      <c r="AZ853" s="235"/>
      <c r="BA853" s="235"/>
      <c r="BB853" s="235"/>
    </row>
    <row r="854" spans="2:54" s="234" customFormat="1" x14ac:dyDescent="0.25">
      <c r="T854" s="235"/>
      <c r="W854" s="236"/>
      <c r="X854" s="236"/>
      <c r="Y854" s="236"/>
      <c r="Z854" s="236"/>
      <c r="AA854" s="236"/>
      <c r="AB854" s="236"/>
      <c r="AC854" s="236"/>
      <c r="AD854" s="236"/>
      <c r="AE854" s="236"/>
      <c r="AF854" s="236"/>
      <c r="AG854" s="236"/>
      <c r="AH854" s="236"/>
      <c r="AI854" s="236"/>
      <c r="AJ854" s="236"/>
      <c r="AK854" s="236"/>
      <c r="AL854" s="236"/>
      <c r="AM854" s="236"/>
      <c r="AN854" s="236"/>
      <c r="AO854" s="236"/>
      <c r="AP854" s="236"/>
      <c r="AQ854" s="235"/>
      <c r="AR854" s="235"/>
      <c r="AS854" s="235"/>
      <c r="AT854" s="235"/>
      <c r="AU854" s="235"/>
      <c r="AV854" s="235"/>
      <c r="AW854" s="235"/>
      <c r="AX854" s="235"/>
      <c r="AY854" s="235"/>
      <c r="AZ854" s="235"/>
      <c r="BA854" s="235"/>
      <c r="BB854" s="235"/>
    </row>
    <row r="855" spans="2:54" s="234" customFormat="1" ht="18.75" x14ac:dyDescent="0.3">
      <c r="B855" s="381" t="s">
        <v>355</v>
      </c>
      <c r="C855" s="382"/>
      <c r="D855" s="382" t="s">
        <v>290</v>
      </c>
      <c r="E855" s="382"/>
      <c r="F855" s="382"/>
      <c r="G855" s="383"/>
      <c r="H855" s="241" t="s">
        <v>371</v>
      </c>
      <c r="I855" s="384" t="s">
        <v>193</v>
      </c>
      <c r="J855" s="384"/>
      <c r="K855" s="384" t="s">
        <v>194</v>
      </c>
      <c r="L855" s="384"/>
      <c r="T855" s="235"/>
      <c r="W855" s="236"/>
      <c r="X855" s="236"/>
      <c r="Y855" s="236"/>
      <c r="Z855" s="236"/>
      <c r="AA855" s="236"/>
      <c r="AB855" s="236"/>
      <c r="AC855" s="236"/>
      <c r="AD855" s="236"/>
      <c r="AE855" s="236"/>
      <c r="AF855" s="236"/>
      <c r="AG855" s="236"/>
      <c r="AH855" s="236"/>
      <c r="AI855" s="236"/>
      <c r="AJ855" s="236"/>
      <c r="AK855" s="236"/>
      <c r="AL855" s="236"/>
      <c r="AM855" s="236"/>
      <c r="AN855" s="236"/>
      <c r="AO855" s="236"/>
      <c r="AP855" s="236"/>
      <c r="AQ855" s="235"/>
      <c r="AR855" s="235"/>
      <c r="AS855" s="235"/>
      <c r="AT855" s="235"/>
      <c r="AU855" s="235"/>
      <c r="AV855" s="235"/>
      <c r="AW855" s="235"/>
      <c r="AX855" s="235"/>
      <c r="AY855" s="235"/>
      <c r="AZ855" s="235"/>
      <c r="BA855" s="235"/>
      <c r="BB855" s="235"/>
    </row>
    <row r="856" spans="2:54" s="234" customFormat="1" ht="60" x14ac:dyDescent="0.25">
      <c r="B856" s="189" t="s">
        <v>372</v>
      </c>
      <c r="C856" s="239" t="s">
        <v>373</v>
      </c>
      <c r="D856" s="239" t="s">
        <v>203</v>
      </c>
      <c r="E856" s="242" t="s">
        <v>374</v>
      </c>
      <c r="F856" s="243" t="s">
        <v>375</v>
      </c>
      <c r="G856" s="243" t="s">
        <v>376</v>
      </c>
      <c r="H856" s="375" t="s">
        <v>377</v>
      </c>
      <c r="I856" s="375"/>
      <c r="J856" s="375"/>
      <c r="K856" s="375"/>
      <c r="L856" s="375"/>
      <c r="T856" s="235"/>
      <c r="W856" s="236"/>
      <c r="X856" s="236"/>
      <c r="Y856" s="236"/>
      <c r="Z856" s="236"/>
      <c r="AA856" s="236"/>
      <c r="AB856" s="236"/>
      <c r="AC856" s="236"/>
      <c r="AD856" s="236"/>
      <c r="AE856" s="236"/>
      <c r="AF856" s="236"/>
      <c r="AG856" s="236"/>
      <c r="AH856" s="236"/>
      <c r="AI856" s="236"/>
      <c r="AJ856" s="236"/>
      <c r="AK856" s="236"/>
      <c r="AL856" s="236"/>
      <c r="AM856" s="236"/>
      <c r="AN856" s="236"/>
      <c r="AO856" s="236"/>
      <c r="AP856" s="236"/>
      <c r="AQ856" s="235"/>
      <c r="AR856" s="235"/>
      <c r="AS856" s="235"/>
      <c r="AT856" s="235"/>
      <c r="AU856" s="235"/>
      <c r="AV856" s="235"/>
      <c r="AW856" s="235"/>
      <c r="AX856" s="235"/>
      <c r="AY856" s="235"/>
      <c r="AZ856" s="235"/>
      <c r="BA856" s="235"/>
      <c r="BB856" s="235"/>
    </row>
    <row r="857" spans="2:54" s="234" customFormat="1" x14ac:dyDescent="0.25">
      <c r="B857" s="207"/>
      <c r="C857" s="176" t="s">
        <v>378</v>
      </c>
      <c r="D857" s="176" t="str">
        <f>+W108</f>
        <v>No Aplica</v>
      </c>
      <c r="E857" s="176">
        <f>+Z109</f>
        <v>0</v>
      </c>
      <c r="F857" s="176">
        <f>+IF(D857=B858,E857,0)</f>
        <v>0</v>
      </c>
      <c r="G857" s="198">
        <f>+IF(D857=B858,0,E857)</f>
        <v>0</v>
      </c>
      <c r="H857" s="189" t="s">
        <v>108</v>
      </c>
      <c r="I857" s="376" t="str">
        <f>+J661</f>
        <v>No Aplica</v>
      </c>
      <c r="J857" s="376">
        <f>J662</f>
        <v>0</v>
      </c>
      <c r="K857" s="189" t="str">
        <f>$J$673</f>
        <v>Moderado</v>
      </c>
      <c r="L857" s="189">
        <f>IF(K857="Catastrófico",5,IF(K857="Mayor",4,IF(K857="Moderado",3,IF(K857="Menor",2,IF(K857="Insignificante",1,0)))))</f>
        <v>3</v>
      </c>
      <c r="T857" s="235"/>
      <c r="W857" s="236"/>
      <c r="X857" s="236"/>
      <c r="Y857" s="236"/>
      <c r="Z857" s="236"/>
      <c r="AA857" s="236"/>
      <c r="AB857" s="236"/>
      <c r="AC857" s="236"/>
      <c r="AD857" s="236"/>
      <c r="AE857" s="236"/>
      <c r="AF857" s="236"/>
      <c r="AG857" s="236"/>
      <c r="AH857" s="236"/>
      <c r="AI857" s="236"/>
      <c r="AJ857" s="236"/>
      <c r="AK857" s="236"/>
      <c r="AL857" s="236"/>
      <c r="AM857" s="236"/>
      <c r="AN857" s="236"/>
      <c r="AO857" s="236"/>
      <c r="AP857" s="236"/>
      <c r="AQ857" s="235"/>
      <c r="AR857" s="235"/>
      <c r="AS857" s="235"/>
      <c r="AT857" s="235"/>
      <c r="AU857" s="235"/>
      <c r="AV857" s="235"/>
      <c r="AW857" s="235"/>
      <c r="AX857" s="235"/>
      <c r="AY857" s="235"/>
      <c r="AZ857" s="235"/>
      <c r="BA857" s="235"/>
      <c r="BB857" s="235"/>
    </row>
    <row r="858" spans="2:54" s="234" customFormat="1" x14ac:dyDescent="0.25">
      <c r="B858" s="207" t="s">
        <v>356</v>
      </c>
      <c r="C858" s="176" t="s">
        <v>379</v>
      </c>
      <c r="D858" s="176" t="str">
        <f>+AB108</f>
        <v>No Aplica</v>
      </c>
      <c r="E858" s="176">
        <f>+AE109</f>
        <v>0</v>
      </c>
      <c r="F858" s="176">
        <f>+IF(D858=B858,E858,0)</f>
        <v>0</v>
      </c>
      <c r="G858" s="198">
        <f>+IF(D858=B858,0,E858)</f>
        <v>0</v>
      </c>
      <c r="H858" s="189" t="s">
        <v>263</v>
      </c>
      <c r="I858" s="376"/>
      <c r="J858" s="376"/>
      <c r="K858" s="189" t="str">
        <f>$J$686</f>
        <v>No Aplica</v>
      </c>
      <c r="L858" s="189">
        <f>IF(K858="Catastrófico",5,IF(K858="Mayor",4,IF(K858="Moderado",3,IF(K858="Menor",2,IF(K858="Insignificante",1,0)))))</f>
        <v>0</v>
      </c>
      <c r="T858" s="235"/>
      <c r="W858" s="236"/>
      <c r="X858" s="236"/>
      <c r="Y858" s="236"/>
      <c r="Z858" s="236"/>
      <c r="AA858" s="236"/>
      <c r="AB858" s="236"/>
      <c r="AC858" s="236"/>
      <c r="AD858" s="236"/>
      <c r="AE858" s="236"/>
      <c r="AF858" s="236"/>
      <c r="AG858" s="236"/>
      <c r="AH858" s="236"/>
      <c r="AI858" s="236"/>
      <c r="AJ858" s="236"/>
      <c r="AK858" s="236"/>
      <c r="AL858" s="236"/>
      <c r="AM858" s="236"/>
      <c r="AN858" s="236"/>
      <c r="AO858" s="236"/>
      <c r="AP858" s="236"/>
      <c r="AQ858" s="235"/>
      <c r="AR858" s="235"/>
      <c r="AS858" s="235"/>
      <c r="AT858" s="235"/>
      <c r="AU858" s="235"/>
      <c r="AV858" s="235"/>
      <c r="AW858" s="235"/>
      <c r="AX858" s="235"/>
      <c r="AY858" s="235"/>
      <c r="AZ858" s="235"/>
      <c r="BA858" s="235"/>
      <c r="BB858" s="235"/>
    </row>
    <row r="859" spans="2:54" s="234" customFormat="1" ht="18.75" x14ac:dyDescent="0.25">
      <c r="B859" s="207" t="s">
        <v>357</v>
      </c>
      <c r="C859" s="176" t="s">
        <v>380</v>
      </c>
      <c r="D859" s="176" t="str">
        <f>+AG108</f>
        <v>No Aplica</v>
      </c>
      <c r="E859" s="176">
        <f>+AJ109</f>
        <v>0</v>
      </c>
      <c r="F859" s="176">
        <f>+IF(D859=B858,E859,0)</f>
        <v>0</v>
      </c>
      <c r="G859" s="198">
        <f>+IF(D859=B858,0,E859)</f>
        <v>0</v>
      </c>
      <c r="H859" s="375" t="s">
        <v>381</v>
      </c>
      <c r="I859" s="375"/>
      <c r="J859" s="375"/>
      <c r="K859" s="375"/>
      <c r="L859" s="375"/>
      <c r="T859" s="235"/>
      <c r="W859" s="236"/>
      <c r="X859" s="236"/>
      <c r="Y859" s="236"/>
      <c r="Z859" s="236"/>
      <c r="AA859" s="236"/>
      <c r="AB859" s="236"/>
      <c r="AC859" s="236"/>
      <c r="AD859" s="236"/>
      <c r="AE859" s="236"/>
      <c r="AF859" s="236"/>
      <c r="AG859" s="236"/>
      <c r="AH859" s="236"/>
      <c r="AI859" s="236"/>
      <c r="AJ859" s="236"/>
      <c r="AK859" s="236"/>
      <c r="AL859" s="236"/>
      <c r="AM859" s="236"/>
      <c r="AN859" s="236"/>
      <c r="AO859" s="236"/>
      <c r="AP859" s="236"/>
      <c r="AQ859" s="235"/>
      <c r="AR859" s="235"/>
      <c r="AS859" s="235"/>
      <c r="AT859" s="235"/>
      <c r="AU859" s="235"/>
      <c r="AV859" s="235"/>
      <c r="AW859" s="235"/>
      <c r="AX859" s="235"/>
      <c r="AY859" s="235"/>
      <c r="AZ859" s="235"/>
      <c r="BA859" s="235"/>
      <c r="BB859" s="235"/>
    </row>
    <row r="860" spans="2:54" s="234" customFormat="1" x14ac:dyDescent="0.25">
      <c r="B860" s="207" t="s">
        <v>358</v>
      </c>
      <c r="C860" s="176" t="s">
        <v>382</v>
      </c>
      <c r="D860" s="176" t="str">
        <f>+AL108</f>
        <v>No Aplica</v>
      </c>
      <c r="E860" s="176">
        <f>+AO109</f>
        <v>0</v>
      </c>
      <c r="F860" s="176">
        <f>+IF(D860=B858,E860,0)</f>
        <v>0</v>
      </c>
      <c r="G860" s="198">
        <f>+IF(D860=B858,0,E860)</f>
        <v>0</v>
      </c>
      <c r="H860" s="189" t="s">
        <v>108</v>
      </c>
      <c r="I860" s="376" t="str">
        <f>IF(J860=5,"Casi seguro",IF(J860=4,"Probable",IF(J860=3,"Posible",IF(J860=2,"Improbable",IF(J860=1,"Rara vez",0)))))</f>
        <v>Rara vez</v>
      </c>
      <c r="J860" s="377">
        <f>+IF(F863&gt;0,J857-F862,1)</f>
        <v>1</v>
      </c>
      <c r="K860" s="189" t="str">
        <f>IF(L860=5,"Catastrófico",IF(L860=4,"Mayor","Moderado"))</f>
        <v>Moderado</v>
      </c>
      <c r="L860" s="242">
        <f>+IF(G863&gt;0,G863,1)</f>
        <v>3</v>
      </c>
      <c r="T860" s="235"/>
      <c r="W860" s="236"/>
      <c r="X860" s="236"/>
      <c r="Y860" s="236"/>
      <c r="Z860" s="236"/>
      <c r="AA860" s="236"/>
      <c r="AB860" s="236"/>
      <c r="AC860" s="236"/>
      <c r="AD860" s="236"/>
      <c r="AE860" s="236"/>
      <c r="AF860" s="236"/>
      <c r="AG860" s="236"/>
      <c r="AH860" s="236"/>
      <c r="AI860" s="236"/>
      <c r="AJ860" s="236"/>
      <c r="AK860" s="236"/>
      <c r="AL860" s="236"/>
      <c r="AM860" s="236"/>
      <c r="AN860" s="236"/>
      <c r="AO860" s="236"/>
      <c r="AP860" s="236"/>
      <c r="AQ860" s="235"/>
      <c r="AR860" s="235"/>
      <c r="AS860" s="235"/>
      <c r="AT860" s="235"/>
      <c r="AU860" s="235"/>
      <c r="AV860" s="235"/>
      <c r="AW860" s="235"/>
      <c r="AX860" s="235"/>
      <c r="AY860" s="235"/>
      <c r="AZ860" s="235"/>
      <c r="BA860" s="235"/>
      <c r="BB860" s="235"/>
    </row>
    <row r="861" spans="2:54" s="234" customFormat="1" x14ac:dyDescent="0.25">
      <c r="B861" s="207" t="s">
        <v>216</v>
      </c>
      <c r="C861" s="378" t="s">
        <v>383</v>
      </c>
      <c r="D861" s="378"/>
      <c r="E861" s="378"/>
      <c r="F861" s="176">
        <f>MAX(F857:F860)</f>
        <v>0</v>
      </c>
      <c r="G861" s="198">
        <f>MAX(G857:G860)</f>
        <v>0</v>
      </c>
      <c r="H861" s="189" t="s">
        <v>263</v>
      </c>
      <c r="I861" s="376"/>
      <c r="J861" s="377"/>
      <c r="K861" s="189" t="str">
        <f>IF(L861=5,"Catastrófico",IF(L861=4,"Mayor",IF(L861=3,"Moderado",IF(L861=2,"Menor",IF(L861=1,"Insignificante",0)))))</f>
        <v>Insignificante</v>
      </c>
      <c r="L861" s="189">
        <f>+IF(G864&gt;0,G864,1)</f>
        <v>1</v>
      </c>
      <c r="T861" s="235"/>
      <c r="W861" s="236"/>
      <c r="X861" s="236"/>
      <c r="Y861" s="236"/>
      <c r="Z861" s="236"/>
      <c r="AA861" s="236"/>
      <c r="AB861" s="236"/>
      <c r="AC861" s="236"/>
      <c r="AD861" s="236"/>
      <c r="AE861" s="236"/>
      <c r="AF861" s="236"/>
      <c r="AG861" s="236"/>
      <c r="AH861" s="236"/>
      <c r="AI861" s="236"/>
      <c r="AJ861" s="236"/>
      <c r="AK861" s="236"/>
      <c r="AL861" s="236"/>
      <c r="AM861" s="236"/>
      <c r="AN861" s="236"/>
      <c r="AO861" s="236"/>
      <c r="AP861" s="236"/>
      <c r="AQ861" s="235"/>
      <c r="AR861" s="235"/>
      <c r="AS861" s="235"/>
      <c r="AT861" s="235"/>
      <c r="AU861" s="235"/>
      <c r="AV861" s="235"/>
      <c r="AW861" s="235"/>
      <c r="AX861" s="235"/>
      <c r="AY861" s="235"/>
      <c r="AZ861" s="235"/>
      <c r="BA861" s="235"/>
      <c r="BB861" s="235"/>
    </row>
    <row r="862" spans="2:54" s="234" customFormat="1" x14ac:dyDescent="0.25">
      <c r="B862" s="207"/>
      <c r="C862" s="378" t="s">
        <v>412</v>
      </c>
      <c r="D862" s="378"/>
      <c r="E862" s="378"/>
      <c r="F862" s="244">
        <f>+IF(F861&gt;75,2,IF(AND(F861&gt;50,F861&lt;76),1,0))</f>
        <v>0</v>
      </c>
      <c r="G862" s="245">
        <f>+IF(G861&gt;75,2,IF(AND(G861&gt;50,G861&lt;76),1,0))</f>
        <v>0</v>
      </c>
      <c r="H862" s="189">
        <f>+F862+G862</f>
        <v>0</v>
      </c>
      <c r="I862" s="189"/>
      <c r="J862" s="189"/>
      <c r="K862" s="189"/>
      <c r="L862" s="189"/>
      <c r="T862" s="235"/>
      <c r="W862" s="236"/>
      <c r="X862" s="236"/>
      <c r="Y862" s="236"/>
      <c r="Z862" s="236"/>
      <c r="AA862" s="236"/>
      <c r="AB862" s="236"/>
      <c r="AC862" s="236"/>
      <c r="AD862" s="236"/>
      <c r="AE862" s="236"/>
      <c r="AF862" s="236"/>
      <c r="AG862" s="236"/>
      <c r="AH862" s="236"/>
      <c r="AI862" s="236"/>
      <c r="AJ862" s="236"/>
      <c r="AK862" s="236"/>
      <c r="AL862" s="236"/>
      <c r="AM862" s="236"/>
      <c r="AN862" s="236"/>
      <c r="AO862" s="236"/>
      <c r="AP862" s="236"/>
      <c r="AQ862" s="235"/>
      <c r="AR862" s="235"/>
      <c r="AS862" s="235"/>
      <c r="AT862" s="235"/>
      <c r="AU862" s="235"/>
      <c r="AV862" s="235"/>
      <c r="AW862" s="235"/>
      <c r="AX862" s="235"/>
      <c r="AY862" s="235"/>
      <c r="AZ862" s="235"/>
      <c r="BA862" s="235"/>
      <c r="BB862" s="235"/>
    </row>
    <row r="863" spans="2:54" s="234" customFormat="1" x14ac:dyDescent="0.25">
      <c r="B863" s="207"/>
      <c r="C863" s="378" t="s">
        <v>384</v>
      </c>
      <c r="D863" s="378"/>
      <c r="E863" s="378"/>
      <c r="F863" s="379">
        <f>+J857-F862</f>
        <v>0</v>
      </c>
      <c r="G863" s="189">
        <f>+L857-G862</f>
        <v>3</v>
      </c>
      <c r="H863" s="176"/>
      <c r="I863" s="176"/>
      <c r="J863" s="176"/>
      <c r="K863" s="176"/>
      <c r="L863" s="176"/>
      <c r="T863" s="235"/>
      <c r="W863" s="236"/>
      <c r="X863" s="236"/>
      <c r="Y863" s="236"/>
      <c r="Z863" s="236"/>
      <c r="AA863" s="236"/>
      <c r="AB863" s="236"/>
      <c r="AC863" s="236"/>
      <c r="AD863" s="236"/>
      <c r="AE863" s="236"/>
      <c r="AF863" s="236"/>
      <c r="AG863" s="236"/>
      <c r="AH863" s="236"/>
      <c r="AI863" s="236"/>
      <c r="AJ863" s="236"/>
      <c r="AK863" s="236"/>
      <c r="AL863" s="236"/>
      <c r="AM863" s="236"/>
      <c r="AN863" s="236"/>
      <c r="AO863" s="236"/>
      <c r="AP863" s="236"/>
      <c r="AQ863" s="235"/>
      <c r="AR863" s="235"/>
      <c r="AS863" s="235"/>
      <c r="AT863" s="235"/>
      <c r="AU863" s="235"/>
      <c r="AV863" s="235"/>
      <c r="AW863" s="235"/>
      <c r="AX863" s="235"/>
      <c r="AY863" s="235"/>
      <c r="AZ863" s="235"/>
      <c r="BA863" s="235"/>
      <c r="BB863" s="235"/>
    </row>
    <row r="864" spans="2:54" s="234" customFormat="1" x14ac:dyDescent="0.25">
      <c r="B864" s="208"/>
      <c r="C864" s="380" t="s">
        <v>385</v>
      </c>
      <c r="D864" s="380"/>
      <c r="E864" s="380"/>
      <c r="F864" s="379"/>
      <c r="G864" s="189">
        <f>+L858-G862</f>
        <v>0</v>
      </c>
      <c r="H864" s="176"/>
      <c r="I864" s="176"/>
      <c r="J864" s="176"/>
      <c r="K864" s="176"/>
      <c r="L864" s="176"/>
      <c r="T864" s="235"/>
      <c r="W864" s="236"/>
      <c r="X864" s="236"/>
      <c r="Y864" s="236"/>
      <c r="Z864" s="236"/>
      <c r="AA864" s="236"/>
      <c r="AB864" s="236"/>
      <c r="AC864" s="236"/>
      <c r="AD864" s="236"/>
      <c r="AE864" s="236"/>
      <c r="AF864" s="236"/>
      <c r="AG864" s="236"/>
      <c r="AH864" s="236"/>
      <c r="AI864" s="236"/>
      <c r="AJ864" s="236"/>
      <c r="AK864" s="236"/>
      <c r="AL864" s="236"/>
      <c r="AM864" s="236"/>
      <c r="AN864" s="236"/>
      <c r="AO864" s="236"/>
      <c r="AP864" s="236"/>
      <c r="AQ864" s="235"/>
      <c r="AR864" s="235"/>
      <c r="AS864" s="235"/>
      <c r="AT864" s="235"/>
      <c r="AU864" s="235"/>
      <c r="AV864" s="235"/>
      <c r="AW864" s="235"/>
      <c r="AX864" s="235"/>
      <c r="AY864" s="235"/>
      <c r="AZ864" s="235"/>
      <c r="BA864" s="235"/>
      <c r="BB864" s="235"/>
    </row>
    <row r="865" spans="2:54" s="234" customFormat="1" x14ac:dyDescent="0.25">
      <c r="T865" s="235"/>
      <c r="W865" s="236"/>
      <c r="X865" s="236"/>
      <c r="Y865" s="236"/>
      <c r="Z865" s="236"/>
      <c r="AA865" s="236"/>
      <c r="AB865" s="236"/>
      <c r="AC865" s="236"/>
      <c r="AD865" s="236"/>
      <c r="AE865" s="236"/>
      <c r="AF865" s="236"/>
      <c r="AG865" s="236"/>
      <c r="AH865" s="236"/>
      <c r="AI865" s="236"/>
      <c r="AJ865" s="236"/>
      <c r="AK865" s="236"/>
      <c r="AL865" s="236"/>
      <c r="AM865" s="236"/>
      <c r="AN865" s="236"/>
      <c r="AO865" s="236"/>
      <c r="AP865" s="236"/>
      <c r="AQ865" s="235"/>
      <c r="AR865" s="235"/>
      <c r="AS865" s="235"/>
      <c r="AT865" s="235"/>
      <c r="AU865" s="235"/>
      <c r="AV865" s="235"/>
      <c r="AW865" s="235"/>
      <c r="AX865" s="235"/>
      <c r="AY865" s="235"/>
      <c r="AZ865" s="235"/>
      <c r="BA865" s="235"/>
      <c r="BB865" s="235"/>
    </row>
    <row r="866" spans="2:54" s="234" customFormat="1" ht="18.75" x14ac:dyDescent="0.3">
      <c r="B866" s="381" t="s">
        <v>355</v>
      </c>
      <c r="C866" s="382"/>
      <c r="D866" s="382" t="s">
        <v>291</v>
      </c>
      <c r="E866" s="382"/>
      <c r="F866" s="382"/>
      <c r="G866" s="383"/>
      <c r="H866" s="241" t="s">
        <v>371</v>
      </c>
      <c r="I866" s="384" t="s">
        <v>193</v>
      </c>
      <c r="J866" s="384"/>
      <c r="K866" s="384" t="s">
        <v>194</v>
      </c>
      <c r="L866" s="384"/>
      <c r="T866" s="235"/>
      <c r="W866" s="236"/>
      <c r="X866" s="236"/>
      <c r="Y866" s="236"/>
      <c r="Z866" s="236"/>
      <c r="AA866" s="236"/>
      <c r="AB866" s="236"/>
      <c r="AC866" s="236"/>
      <c r="AD866" s="236"/>
      <c r="AE866" s="236"/>
      <c r="AF866" s="236"/>
      <c r="AG866" s="236"/>
      <c r="AH866" s="236"/>
      <c r="AI866" s="236"/>
      <c r="AJ866" s="236"/>
      <c r="AK866" s="236"/>
      <c r="AL866" s="236"/>
      <c r="AM866" s="236"/>
      <c r="AN866" s="236"/>
      <c r="AO866" s="236"/>
      <c r="AP866" s="236"/>
      <c r="AQ866" s="235"/>
      <c r="AR866" s="235"/>
      <c r="AS866" s="235"/>
      <c r="AT866" s="235"/>
      <c r="AU866" s="235"/>
      <c r="AV866" s="235"/>
      <c r="AW866" s="235"/>
      <c r="AX866" s="235"/>
      <c r="AY866" s="235"/>
      <c r="AZ866" s="235"/>
      <c r="BA866" s="235"/>
      <c r="BB866" s="235"/>
    </row>
    <row r="867" spans="2:54" s="234" customFormat="1" ht="60" x14ac:dyDescent="0.25">
      <c r="B867" s="189" t="s">
        <v>372</v>
      </c>
      <c r="C867" s="239" t="s">
        <v>373</v>
      </c>
      <c r="D867" s="239" t="s">
        <v>203</v>
      </c>
      <c r="E867" s="242" t="s">
        <v>374</v>
      </c>
      <c r="F867" s="243" t="s">
        <v>375</v>
      </c>
      <c r="G867" s="243" t="s">
        <v>376</v>
      </c>
      <c r="H867" s="375" t="s">
        <v>377</v>
      </c>
      <c r="I867" s="375"/>
      <c r="J867" s="375"/>
      <c r="K867" s="375"/>
      <c r="L867" s="375"/>
      <c r="T867" s="235"/>
      <c r="W867" s="236"/>
      <c r="X867" s="236"/>
      <c r="Y867" s="236"/>
      <c r="Z867" s="236"/>
      <c r="AA867" s="236"/>
      <c r="AB867" s="236"/>
      <c r="AC867" s="236"/>
      <c r="AD867" s="236"/>
      <c r="AE867" s="236"/>
      <c r="AF867" s="236"/>
      <c r="AG867" s="236"/>
      <c r="AH867" s="236"/>
      <c r="AI867" s="236"/>
      <c r="AJ867" s="236"/>
      <c r="AK867" s="236"/>
      <c r="AL867" s="236"/>
      <c r="AM867" s="236"/>
      <c r="AN867" s="236"/>
      <c r="AO867" s="236"/>
      <c r="AP867" s="236"/>
      <c r="AQ867" s="235"/>
      <c r="AR867" s="235"/>
      <c r="AS867" s="235"/>
      <c r="AT867" s="235"/>
      <c r="AU867" s="235"/>
      <c r="AV867" s="235"/>
      <c r="AW867" s="235"/>
      <c r="AX867" s="235"/>
      <c r="AY867" s="235"/>
      <c r="AZ867" s="235"/>
      <c r="BA867" s="235"/>
      <c r="BB867" s="235"/>
    </row>
    <row r="868" spans="2:54" s="234" customFormat="1" x14ac:dyDescent="0.25">
      <c r="B868" s="207"/>
      <c r="C868" s="176" t="s">
        <v>378</v>
      </c>
      <c r="D868" s="176" t="str">
        <f>+W126</f>
        <v>No Aplica</v>
      </c>
      <c r="E868" s="176">
        <f>+Z127</f>
        <v>0</v>
      </c>
      <c r="F868" s="176">
        <f>+IF(D868=B869,E868,0)</f>
        <v>0</v>
      </c>
      <c r="G868" s="198">
        <f>+IF(D868=B869,0,E868)</f>
        <v>0</v>
      </c>
      <c r="H868" s="189" t="s">
        <v>108</v>
      </c>
      <c r="I868" s="376" t="str">
        <f>+K661</f>
        <v>No Aplica</v>
      </c>
      <c r="J868" s="376">
        <f>K662</f>
        <v>0</v>
      </c>
      <c r="K868" s="189" t="str">
        <f>$K$673</f>
        <v>Moderado</v>
      </c>
      <c r="L868" s="189">
        <f>IF(K868="Catastrófico",5,IF(K868="Mayor",4,IF(K868="Moderado",3,IF(K868="Menor",2,IF(K868="Insignificante",1,0)))))</f>
        <v>3</v>
      </c>
      <c r="T868" s="235"/>
      <c r="W868" s="236"/>
      <c r="X868" s="236"/>
      <c r="Y868" s="236"/>
      <c r="Z868" s="236"/>
      <c r="AA868" s="236"/>
      <c r="AB868" s="236"/>
      <c r="AC868" s="236"/>
      <c r="AD868" s="236"/>
      <c r="AE868" s="236"/>
      <c r="AF868" s="236"/>
      <c r="AG868" s="236"/>
      <c r="AH868" s="236"/>
      <c r="AI868" s="236"/>
      <c r="AJ868" s="236"/>
      <c r="AK868" s="236"/>
      <c r="AL868" s="236"/>
      <c r="AM868" s="236"/>
      <c r="AN868" s="236"/>
      <c r="AO868" s="236"/>
      <c r="AP868" s="236"/>
      <c r="AQ868" s="235"/>
      <c r="AR868" s="235"/>
      <c r="AS868" s="235"/>
      <c r="AT868" s="235"/>
      <c r="AU868" s="235"/>
      <c r="AV868" s="235"/>
      <c r="AW868" s="235"/>
      <c r="AX868" s="235"/>
      <c r="AY868" s="235"/>
      <c r="AZ868" s="235"/>
      <c r="BA868" s="235"/>
      <c r="BB868" s="235"/>
    </row>
    <row r="869" spans="2:54" s="234" customFormat="1" x14ac:dyDescent="0.25">
      <c r="B869" s="207" t="s">
        <v>356</v>
      </c>
      <c r="C869" s="176" t="s">
        <v>379</v>
      </c>
      <c r="D869" s="176" t="str">
        <f>+AB126</f>
        <v>No Aplica</v>
      </c>
      <c r="E869" s="176">
        <f>+AE127</f>
        <v>0</v>
      </c>
      <c r="F869" s="176">
        <f>+IF(D869=B869,E869,0)</f>
        <v>0</v>
      </c>
      <c r="G869" s="198">
        <f>+IF(D869=B869,0,E869)</f>
        <v>0</v>
      </c>
      <c r="H869" s="189" t="s">
        <v>263</v>
      </c>
      <c r="I869" s="376"/>
      <c r="J869" s="376"/>
      <c r="K869" s="189" t="str">
        <f>$K$686</f>
        <v>No Aplica</v>
      </c>
      <c r="L869" s="189">
        <f>IF(K869="Catastrófico",5,IF(K869="Mayor",4,IF(K869="Moderado",3,IF(K869="Menor",2,IF(K869="Insignificante",1,0)))))</f>
        <v>0</v>
      </c>
      <c r="T869" s="235"/>
      <c r="W869" s="236"/>
      <c r="X869" s="236"/>
      <c r="Y869" s="236"/>
      <c r="Z869" s="236"/>
      <c r="AA869" s="236"/>
      <c r="AB869" s="236"/>
      <c r="AC869" s="236"/>
      <c r="AD869" s="236"/>
      <c r="AE869" s="236"/>
      <c r="AF869" s="236"/>
      <c r="AG869" s="236"/>
      <c r="AH869" s="236"/>
      <c r="AI869" s="236"/>
      <c r="AJ869" s="236"/>
      <c r="AK869" s="236"/>
      <c r="AL869" s="236"/>
      <c r="AM869" s="236"/>
      <c r="AN869" s="236"/>
      <c r="AO869" s="236"/>
      <c r="AP869" s="236"/>
      <c r="AQ869" s="235"/>
      <c r="AR869" s="235"/>
      <c r="AS869" s="235"/>
      <c r="AT869" s="235"/>
      <c r="AU869" s="235"/>
      <c r="AV869" s="235"/>
      <c r="AW869" s="235"/>
      <c r="AX869" s="235"/>
      <c r="AY869" s="235"/>
      <c r="AZ869" s="235"/>
      <c r="BA869" s="235"/>
      <c r="BB869" s="235"/>
    </row>
    <row r="870" spans="2:54" s="234" customFormat="1" ht="18.75" x14ac:dyDescent="0.25">
      <c r="B870" s="207" t="s">
        <v>357</v>
      </c>
      <c r="C870" s="176" t="s">
        <v>380</v>
      </c>
      <c r="D870" s="176" t="str">
        <f>+AG126</f>
        <v>No Aplica</v>
      </c>
      <c r="E870" s="176">
        <f>+AJ127</f>
        <v>0</v>
      </c>
      <c r="F870" s="176">
        <f>+IF(D870=B869,E870,0)</f>
        <v>0</v>
      </c>
      <c r="G870" s="198">
        <f>+IF(D870=B869,0,E870)</f>
        <v>0</v>
      </c>
      <c r="H870" s="375" t="s">
        <v>381</v>
      </c>
      <c r="I870" s="375"/>
      <c r="J870" s="375"/>
      <c r="K870" s="375"/>
      <c r="L870" s="375"/>
      <c r="T870" s="235"/>
      <c r="W870" s="236"/>
      <c r="X870" s="236"/>
      <c r="Y870" s="236"/>
      <c r="Z870" s="236"/>
      <c r="AA870" s="236"/>
      <c r="AB870" s="236"/>
      <c r="AC870" s="236"/>
      <c r="AD870" s="236"/>
      <c r="AE870" s="236"/>
      <c r="AF870" s="236"/>
      <c r="AG870" s="236"/>
      <c r="AH870" s="236"/>
      <c r="AI870" s="236"/>
      <c r="AJ870" s="236"/>
      <c r="AK870" s="236"/>
      <c r="AL870" s="236"/>
      <c r="AM870" s="236"/>
      <c r="AN870" s="236"/>
      <c r="AO870" s="236"/>
      <c r="AP870" s="236"/>
      <c r="AQ870" s="235"/>
      <c r="AR870" s="235"/>
      <c r="AS870" s="235"/>
      <c r="AT870" s="235"/>
      <c r="AU870" s="235"/>
      <c r="AV870" s="235"/>
      <c r="AW870" s="235"/>
      <c r="AX870" s="235"/>
      <c r="AY870" s="235"/>
      <c r="AZ870" s="235"/>
      <c r="BA870" s="235"/>
      <c r="BB870" s="235"/>
    </row>
    <row r="871" spans="2:54" s="234" customFormat="1" x14ac:dyDescent="0.25">
      <c r="B871" s="207" t="s">
        <v>358</v>
      </c>
      <c r="C871" s="176" t="s">
        <v>382</v>
      </c>
      <c r="D871" s="176" t="str">
        <f>+AL126</f>
        <v>No Aplica</v>
      </c>
      <c r="E871" s="176">
        <f>+AO127</f>
        <v>0</v>
      </c>
      <c r="F871" s="176">
        <f>+IF(D871=B869,E871,0)</f>
        <v>0</v>
      </c>
      <c r="G871" s="198">
        <f>+IF(D871=B869,0,E871)</f>
        <v>0</v>
      </c>
      <c r="H871" s="189" t="s">
        <v>108</v>
      </c>
      <c r="I871" s="376" t="str">
        <f>IF(J871=5,"Casi seguro",IF(J871=4,"Probable",IF(J871=3,"Posible",IF(J871=2,"Improbable",IF(J871=1,"Rara vez",0)))))</f>
        <v>Rara vez</v>
      </c>
      <c r="J871" s="377">
        <f>+IF(F874&gt;0,J868-F873,1)</f>
        <v>1</v>
      </c>
      <c r="K871" s="189" t="str">
        <f>IF(L871=5,"Catastrófico",IF(L871=4,"Mayor","Moderado"))</f>
        <v>Moderado</v>
      </c>
      <c r="L871" s="242">
        <f>+IF(G874&gt;0,G874,1)</f>
        <v>3</v>
      </c>
      <c r="T871" s="235"/>
      <c r="W871" s="236"/>
      <c r="X871" s="236"/>
      <c r="Y871" s="236"/>
      <c r="Z871" s="236"/>
      <c r="AA871" s="236"/>
      <c r="AB871" s="236"/>
      <c r="AC871" s="236"/>
      <c r="AD871" s="236"/>
      <c r="AE871" s="236"/>
      <c r="AF871" s="236"/>
      <c r="AG871" s="236"/>
      <c r="AH871" s="236"/>
      <c r="AI871" s="236"/>
      <c r="AJ871" s="236"/>
      <c r="AK871" s="236"/>
      <c r="AL871" s="236"/>
      <c r="AM871" s="236"/>
      <c r="AN871" s="236"/>
      <c r="AO871" s="236"/>
      <c r="AP871" s="236"/>
      <c r="AQ871" s="235"/>
      <c r="AR871" s="235"/>
      <c r="AS871" s="235"/>
      <c r="AT871" s="235"/>
      <c r="AU871" s="235"/>
      <c r="AV871" s="235"/>
      <c r="AW871" s="235"/>
      <c r="AX871" s="235"/>
      <c r="AY871" s="235"/>
      <c r="AZ871" s="235"/>
      <c r="BA871" s="235"/>
      <c r="BB871" s="235"/>
    </row>
    <row r="872" spans="2:54" s="234" customFormat="1" x14ac:dyDescent="0.25">
      <c r="B872" s="207" t="s">
        <v>216</v>
      </c>
      <c r="C872" s="378" t="s">
        <v>383</v>
      </c>
      <c r="D872" s="378"/>
      <c r="E872" s="378"/>
      <c r="F872" s="176">
        <f>MAX(F868:F871)</f>
        <v>0</v>
      </c>
      <c r="G872" s="198">
        <f>MAX(G868:G871)</f>
        <v>0</v>
      </c>
      <c r="H872" s="189" t="s">
        <v>263</v>
      </c>
      <c r="I872" s="376"/>
      <c r="J872" s="377"/>
      <c r="K872" s="189" t="str">
        <f>IF(L872=5,"Catastrófico",IF(L872=4,"Mayor",IF(L872=3,"Moderado",IF(L872=2,"Menor",IF(L872=1,"Insignificante",0)))))</f>
        <v>Insignificante</v>
      </c>
      <c r="L872" s="189">
        <f>+IF(G875&gt;0,G875,1)</f>
        <v>1</v>
      </c>
      <c r="T872" s="235"/>
      <c r="W872" s="236"/>
      <c r="X872" s="236"/>
      <c r="Y872" s="236"/>
      <c r="Z872" s="236"/>
      <c r="AA872" s="236"/>
      <c r="AB872" s="236"/>
      <c r="AC872" s="236"/>
      <c r="AD872" s="236"/>
      <c r="AE872" s="236"/>
      <c r="AF872" s="236"/>
      <c r="AG872" s="236"/>
      <c r="AH872" s="236"/>
      <c r="AI872" s="236"/>
      <c r="AJ872" s="236"/>
      <c r="AK872" s="236"/>
      <c r="AL872" s="236"/>
      <c r="AM872" s="236"/>
      <c r="AN872" s="236"/>
      <c r="AO872" s="236"/>
      <c r="AP872" s="236"/>
      <c r="AQ872" s="235"/>
      <c r="AR872" s="235"/>
      <c r="AS872" s="235"/>
      <c r="AT872" s="235"/>
      <c r="AU872" s="235"/>
      <c r="AV872" s="235"/>
      <c r="AW872" s="235"/>
      <c r="AX872" s="235"/>
      <c r="AY872" s="235"/>
      <c r="AZ872" s="235"/>
      <c r="BA872" s="235"/>
      <c r="BB872" s="235"/>
    </row>
    <row r="873" spans="2:54" s="234" customFormat="1" x14ac:dyDescent="0.25">
      <c r="B873" s="207"/>
      <c r="C873" s="378" t="s">
        <v>412</v>
      </c>
      <c r="D873" s="378"/>
      <c r="E873" s="378"/>
      <c r="F873" s="244">
        <f>+IF(F872&gt;75,2,IF(AND(F872&gt;50,F872&lt;76),1,0))</f>
        <v>0</v>
      </c>
      <c r="G873" s="245">
        <f>+IF(G872&gt;75,2,IF(AND(G872&gt;50,G872&lt;76),1,0))</f>
        <v>0</v>
      </c>
      <c r="H873" s="189">
        <f>+F873+G873</f>
        <v>0</v>
      </c>
      <c r="I873" s="189"/>
      <c r="J873" s="189"/>
      <c r="K873" s="189"/>
      <c r="L873" s="189"/>
      <c r="T873" s="235"/>
      <c r="W873" s="236"/>
      <c r="X873" s="236"/>
      <c r="Y873" s="236"/>
      <c r="Z873" s="236"/>
      <c r="AA873" s="236"/>
      <c r="AB873" s="236"/>
      <c r="AC873" s="236"/>
      <c r="AD873" s="236"/>
      <c r="AE873" s="236"/>
      <c r="AF873" s="236"/>
      <c r="AG873" s="236"/>
      <c r="AH873" s="236"/>
      <c r="AI873" s="236"/>
      <c r="AJ873" s="236"/>
      <c r="AK873" s="236"/>
      <c r="AL873" s="236"/>
      <c r="AM873" s="236"/>
      <c r="AN873" s="236"/>
      <c r="AO873" s="236"/>
      <c r="AP873" s="236"/>
      <c r="AQ873" s="235"/>
      <c r="AR873" s="235"/>
      <c r="AS873" s="235"/>
      <c r="AT873" s="235"/>
      <c r="AU873" s="235"/>
      <c r="AV873" s="235"/>
      <c r="AW873" s="235"/>
      <c r="AX873" s="235"/>
      <c r="AY873" s="235"/>
      <c r="AZ873" s="235"/>
      <c r="BA873" s="235"/>
      <c r="BB873" s="235"/>
    </row>
    <row r="874" spans="2:54" s="234" customFormat="1" x14ac:dyDescent="0.25">
      <c r="B874" s="207"/>
      <c r="C874" s="378" t="s">
        <v>384</v>
      </c>
      <c r="D874" s="378"/>
      <c r="E874" s="378"/>
      <c r="F874" s="379">
        <f>+J868-F873</f>
        <v>0</v>
      </c>
      <c r="G874" s="189">
        <f>+L868-G873</f>
        <v>3</v>
      </c>
      <c r="H874" s="176"/>
      <c r="I874" s="176"/>
      <c r="J874" s="176"/>
      <c r="K874" s="176"/>
      <c r="L874" s="176"/>
      <c r="T874" s="235"/>
      <c r="W874" s="236"/>
      <c r="X874" s="236"/>
      <c r="Y874" s="236"/>
      <c r="Z874" s="236"/>
      <c r="AA874" s="236"/>
      <c r="AB874" s="236"/>
      <c r="AC874" s="236"/>
      <c r="AD874" s="236"/>
      <c r="AE874" s="236"/>
      <c r="AF874" s="236"/>
      <c r="AG874" s="236"/>
      <c r="AH874" s="236"/>
      <c r="AI874" s="236"/>
      <c r="AJ874" s="236"/>
      <c r="AK874" s="236"/>
      <c r="AL874" s="236"/>
      <c r="AM874" s="236"/>
      <c r="AN874" s="236"/>
      <c r="AO874" s="236"/>
      <c r="AP874" s="236"/>
      <c r="AQ874" s="235"/>
      <c r="AR874" s="235"/>
      <c r="AS874" s="235"/>
      <c r="AT874" s="235"/>
      <c r="AU874" s="235"/>
      <c r="AV874" s="235"/>
      <c r="AW874" s="235"/>
      <c r="AX874" s="235"/>
      <c r="AY874" s="235"/>
      <c r="AZ874" s="235"/>
      <c r="BA874" s="235"/>
      <c r="BB874" s="235"/>
    </row>
    <row r="875" spans="2:54" s="234" customFormat="1" x14ac:dyDescent="0.25">
      <c r="B875" s="208"/>
      <c r="C875" s="380" t="s">
        <v>385</v>
      </c>
      <c r="D875" s="380"/>
      <c r="E875" s="380"/>
      <c r="F875" s="379"/>
      <c r="G875" s="189">
        <f>+L869-G873</f>
        <v>0</v>
      </c>
      <c r="H875" s="176"/>
      <c r="I875" s="176"/>
      <c r="J875" s="176"/>
      <c r="K875" s="176"/>
      <c r="L875" s="176"/>
      <c r="T875" s="235"/>
      <c r="W875" s="236"/>
      <c r="X875" s="236"/>
      <c r="Y875" s="236"/>
      <c r="Z875" s="236"/>
      <c r="AA875" s="236"/>
      <c r="AB875" s="236"/>
      <c r="AC875" s="236"/>
      <c r="AD875" s="236"/>
      <c r="AE875" s="236"/>
      <c r="AF875" s="236"/>
      <c r="AG875" s="236"/>
      <c r="AH875" s="236"/>
      <c r="AI875" s="236"/>
      <c r="AJ875" s="236"/>
      <c r="AK875" s="236"/>
      <c r="AL875" s="236"/>
      <c r="AM875" s="236"/>
      <c r="AN875" s="236"/>
      <c r="AO875" s="236"/>
      <c r="AP875" s="236"/>
      <c r="AQ875" s="235"/>
      <c r="AR875" s="235"/>
      <c r="AS875" s="235"/>
      <c r="AT875" s="235"/>
      <c r="AU875" s="235"/>
      <c r="AV875" s="235"/>
      <c r="AW875" s="235"/>
      <c r="AX875" s="235"/>
      <c r="AY875" s="235"/>
      <c r="AZ875" s="235"/>
      <c r="BA875" s="235"/>
      <c r="BB875" s="235"/>
    </row>
    <row r="876" spans="2:54" s="234" customFormat="1" x14ac:dyDescent="0.25">
      <c r="T876" s="235"/>
      <c r="W876" s="236"/>
      <c r="X876" s="236"/>
      <c r="Y876" s="236"/>
      <c r="Z876" s="236"/>
      <c r="AA876" s="236"/>
      <c r="AB876" s="236"/>
      <c r="AC876" s="236"/>
      <c r="AD876" s="236"/>
      <c r="AE876" s="236"/>
      <c r="AF876" s="236"/>
      <c r="AG876" s="236"/>
      <c r="AH876" s="236"/>
      <c r="AI876" s="236"/>
      <c r="AJ876" s="236"/>
      <c r="AK876" s="236"/>
      <c r="AL876" s="236"/>
      <c r="AM876" s="236"/>
      <c r="AN876" s="236"/>
      <c r="AO876" s="236"/>
      <c r="AP876" s="236"/>
      <c r="AQ876" s="235"/>
      <c r="AR876" s="235"/>
      <c r="AS876" s="235"/>
      <c r="AT876" s="235"/>
      <c r="AU876" s="235"/>
      <c r="AV876" s="235"/>
      <c r="AW876" s="235"/>
      <c r="AX876" s="235"/>
      <c r="AY876" s="235"/>
      <c r="AZ876" s="235"/>
      <c r="BA876" s="235"/>
      <c r="BB876" s="235"/>
    </row>
    <row r="877" spans="2:54" s="234" customFormat="1" ht="18.75" x14ac:dyDescent="0.3">
      <c r="B877" s="381" t="s">
        <v>355</v>
      </c>
      <c r="C877" s="382"/>
      <c r="D877" s="382" t="s">
        <v>292</v>
      </c>
      <c r="E877" s="382"/>
      <c r="F877" s="382"/>
      <c r="G877" s="383"/>
      <c r="H877" s="241" t="s">
        <v>371</v>
      </c>
      <c r="I877" s="384" t="s">
        <v>193</v>
      </c>
      <c r="J877" s="384"/>
      <c r="K877" s="384" t="s">
        <v>194</v>
      </c>
      <c r="L877" s="384"/>
      <c r="T877" s="235"/>
      <c r="W877" s="236"/>
      <c r="X877" s="236"/>
      <c r="Y877" s="236"/>
      <c r="Z877" s="236"/>
      <c r="AA877" s="236"/>
      <c r="AB877" s="236"/>
      <c r="AC877" s="236"/>
      <c r="AD877" s="236"/>
      <c r="AE877" s="236"/>
      <c r="AF877" s="236"/>
      <c r="AG877" s="236"/>
      <c r="AH877" s="236"/>
      <c r="AI877" s="236"/>
      <c r="AJ877" s="236"/>
      <c r="AK877" s="236"/>
      <c r="AL877" s="236"/>
      <c r="AM877" s="236"/>
      <c r="AN877" s="236"/>
      <c r="AO877" s="236"/>
      <c r="AP877" s="236"/>
      <c r="AQ877" s="235"/>
      <c r="AR877" s="235"/>
      <c r="AS877" s="235"/>
      <c r="AT877" s="235"/>
      <c r="AU877" s="235"/>
      <c r="AV877" s="235"/>
      <c r="AW877" s="235"/>
      <c r="AX877" s="235"/>
      <c r="AY877" s="235"/>
      <c r="AZ877" s="235"/>
      <c r="BA877" s="235"/>
      <c r="BB877" s="235"/>
    </row>
    <row r="878" spans="2:54" s="234" customFormat="1" ht="60" x14ac:dyDescent="0.25">
      <c r="B878" s="189" t="s">
        <v>372</v>
      </c>
      <c r="C878" s="239" t="s">
        <v>373</v>
      </c>
      <c r="D878" s="239" t="s">
        <v>203</v>
      </c>
      <c r="E878" s="242" t="s">
        <v>374</v>
      </c>
      <c r="F878" s="243" t="s">
        <v>375</v>
      </c>
      <c r="G878" s="243" t="s">
        <v>376</v>
      </c>
      <c r="H878" s="375" t="s">
        <v>377</v>
      </c>
      <c r="I878" s="375"/>
      <c r="J878" s="375"/>
      <c r="K878" s="375"/>
      <c r="L878" s="375"/>
      <c r="T878" s="235"/>
      <c r="W878" s="236"/>
      <c r="X878" s="236"/>
      <c r="Y878" s="236"/>
      <c r="Z878" s="236"/>
      <c r="AA878" s="236"/>
      <c r="AB878" s="236"/>
      <c r="AC878" s="236"/>
      <c r="AD878" s="236"/>
      <c r="AE878" s="236"/>
      <c r="AF878" s="236"/>
      <c r="AG878" s="236"/>
      <c r="AH878" s="236"/>
      <c r="AI878" s="236"/>
      <c r="AJ878" s="236"/>
      <c r="AK878" s="236"/>
      <c r="AL878" s="236"/>
      <c r="AM878" s="236"/>
      <c r="AN878" s="236"/>
      <c r="AO878" s="236"/>
      <c r="AP878" s="236"/>
      <c r="AQ878" s="235"/>
      <c r="AR878" s="235"/>
      <c r="AS878" s="235"/>
      <c r="AT878" s="235"/>
      <c r="AU878" s="235"/>
      <c r="AV878" s="235"/>
      <c r="AW878" s="235"/>
      <c r="AX878" s="235"/>
      <c r="AY878" s="235"/>
      <c r="AZ878" s="235"/>
      <c r="BA878" s="235"/>
      <c r="BB878" s="235"/>
    </row>
    <row r="879" spans="2:54" s="234" customFormat="1" x14ac:dyDescent="0.25">
      <c r="B879" s="207"/>
      <c r="C879" s="176" t="s">
        <v>378</v>
      </c>
      <c r="D879" s="176" t="str">
        <f>+W144</f>
        <v>No Aplica</v>
      </c>
      <c r="E879" s="176">
        <f>+Z145</f>
        <v>0</v>
      </c>
      <c r="F879" s="176">
        <f>+IF(D879=B880,E879,0)</f>
        <v>0</v>
      </c>
      <c r="G879" s="198">
        <f>+IF(D879=B880,0,E879)</f>
        <v>0</v>
      </c>
      <c r="H879" s="189" t="s">
        <v>108</v>
      </c>
      <c r="I879" s="376" t="str">
        <f>+L661</f>
        <v>No Aplica</v>
      </c>
      <c r="J879" s="376">
        <f>L662</f>
        <v>0</v>
      </c>
      <c r="K879" s="189" t="str">
        <f>$L$673</f>
        <v>Moderado</v>
      </c>
      <c r="L879" s="189">
        <f>IF(K879="Catastrófico",5,IF(K879="Mayor",4,IF(K879="Moderado",3,IF(K879="Menor",2,IF(K879="Insignificante",1,0)))))</f>
        <v>3</v>
      </c>
      <c r="T879" s="235"/>
      <c r="W879" s="236"/>
      <c r="X879" s="236"/>
      <c r="Y879" s="236"/>
      <c r="Z879" s="236"/>
      <c r="AA879" s="236"/>
      <c r="AB879" s="236"/>
      <c r="AC879" s="236"/>
      <c r="AD879" s="236"/>
      <c r="AE879" s="236"/>
      <c r="AF879" s="236"/>
      <c r="AG879" s="236"/>
      <c r="AH879" s="236"/>
      <c r="AI879" s="236"/>
      <c r="AJ879" s="236"/>
      <c r="AK879" s="236"/>
      <c r="AL879" s="236"/>
      <c r="AM879" s="236"/>
      <c r="AN879" s="236"/>
      <c r="AO879" s="236"/>
      <c r="AP879" s="236"/>
      <c r="AQ879" s="235"/>
      <c r="AR879" s="235"/>
      <c r="AS879" s="235"/>
      <c r="AT879" s="235"/>
      <c r="AU879" s="235"/>
      <c r="AV879" s="235"/>
      <c r="AW879" s="235"/>
      <c r="AX879" s="235"/>
      <c r="AY879" s="235"/>
      <c r="AZ879" s="235"/>
      <c r="BA879" s="235"/>
      <c r="BB879" s="235"/>
    </row>
    <row r="880" spans="2:54" s="234" customFormat="1" x14ac:dyDescent="0.25">
      <c r="B880" s="207" t="s">
        <v>356</v>
      </c>
      <c r="C880" s="176" t="s">
        <v>379</v>
      </c>
      <c r="D880" s="176" t="str">
        <f>+AB144</f>
        <v>No Aplica</v>
      </c>
      <c r="E880" s="176">
        <f>+AE145</f>
        <v>0</v>
      </c>
      <c r="F880" s="176">
        <f>+IF(D880=B880,E880,0)</f>
        <v>0</v>
      </c>
      <c r="G880" s="198">
        <f>+IF(D880=B880,0,E880)</f>
        <v>0</v>
      </c>
      <c r="H880" s="189" t="s">
        <v>263</v>
      </c>
      <c r="I880" s="376"/>
      <c r="J880" s="376"/>
      <c r="K880" s="189" t="str">
        <f>$L$686</f>
        <v>No Aplica</v>
      </c>
      <c r="L880" s="189">
        <f>IF(K880="Catastrófico",5,IF(K880="Mayor",4,IF(K880="Moderado",3,IF(K880="Menor",2,IF(K880="Insignificante",1,0)))))</f>
        <v>0</v>
      </c>
      <c r="T880" s="235"/>
      <c r="W880" s="236"/>
      <c r="X880" s="236"/>
      <c r="Y880" s="236"/>
      <c r="Z880" s="236"/>
      <c r="AA880" s="236"/>
      <c r="AB880" s="236"/>
      <c r="AC880" s="236"/>
      <c r="AD880" s="236"/>
      <c r="AE880" s="236"/>
      <c r="AF880" s="236"/>
      <c r="AG880" s="236"/>
      <c r="AH880" s="236"/>
      <c r="AI880" s="236"/>
      <c r="AJ880" s="236"/>
      <c r="AK880" s="236"/>
      <c r="AL880" s="236"/>
      <c r="AM880" s="236"/>
      <c r="AN880" s="236"/>
      <c r="AO880" s="236"/>
      <c r="AP880" s="236"/>
      <c r="AQ880" s="235"/>
      <c r="AR880" s="235"/>
      <c r="AS880" s="235"/>
      <c r="AT880" s="235"/>
      <c r="AU880" s="235"/>
      <c r="AV880" s="235"/>
      <c r="AW880" s="235"/>
      <c r="AX880" s="235"/>
      <c r="AY880" s="235"/>
      <c r="AZ880" s="235"/>
      <c r="BA880" s="235"/>
      <c r="BB880" s="235"/>
    </row>
    <row r="881" spans="2:54" s="234" customFormat="1" ht="18.75" x14ac:dyDescent="0.25">
      <c r="B881" s="207" t="s">
        <v>357</v>
      </c>
      <c r="C881" s="176" t="s">
        <v>380</v>
      </c>
      <c r="D881" s="176" t="str">
        <f>+AG144</f>
        <v>No Aplica</v>
      </c>
      <c r="E881" s="176">
        <f>+AJ145</f>
        <v>0</v>
      </c>
      <c r="F881" s="176">
        <f>+IF(D881=B880,E881,0)</f>
        <v>0</v>
      </c>
      <c r="G881" s="198">
        <f>+IF(D881=B880,0,E881)</f>
        <v>0</v>
      </c>
      <c r="H881" s="375" t="s">
        <v>381</v>
      </c>
      <c r="I881" s="375"/>
      <c r="J881" s="375"/>
      <c r="K881" s="375"/>
      <c r="L881" s="375"/>
      <c r="T881" s="235"/>
      <c r="W881" s="236"/>
      <c r="X881" s="236"/>
      <c r="Y881" s="236"/>
      <c r="Z881" s="236"/>
      <c r="AA881" s="236"/>
      <c r="AB881" s="236"/>
      <c r="AC881" s="236"/>
      <c r="AD881" s="236"/>
      <c r="AE881" s="236"/>
      <c r="AF881" s="236"/>
      <c r="AG881" s="236"/>
      <c r="AH881" s="236"/>
      <c r="AI881" s="236"/>
      <c r="AJ881" s="236"/>
      <c r="AK881" s="236"/>
      <c r="AL881" s="236"/>
      <c r="AM881" s="236"/>
      <c r="AN881" s="236"/>
      <c r="AO881" s="236"/>
      <c r="AP881" s="236"/>
      <c r="AQ881" s="235"/>
      <c r="AR881" s="235"/>
      <c r="AS881" s="235"/>
      <c r="AT881" s="235"/>
      <c r="AU881" s="235"/>
      <c r="AV881" s="235"/>
      <c r="AW881" s="235"/>
      <c r="AX881" s="235"/>
      <c r="AY881" s="235"/>
      <c r="AZ881" s="235"/>
      <c r="BA881" s="235"/>
      <c r="BB881" s="235"/>
    </row>
    <row r="882" spans="2:54" s="234" customFormat="1" x14ac:dyDescent="0.25">
      <c r="B882" s="207" t="s">
        <v>358</v>
      </c>
      <c r="C882" s="176" t="s">
        <v>382</v>
      </c>
      <c r="D882" s="176" t="str">
        <f>+AL144</f>
        <v>No Aplica</v>
      </c>
      <c r="E882" s="176">
        <f>+AO145</f>
        <v>0</v>
      </c>
      <c r="F882" s="176">
        <f>+IF(D882=B880,E882,0)</f>
        <v>0</v>
      </c>
      <c r="G882" s="198">
        <f>+IF(D882=B880,0,E882)</f>
        <v>0</v>
      </c>
      <c r="H882" s="189" t="s">
        <v>108</v>
      </c>
      <c r="I882" s="376" t="str">
        <f>IF(J882=5,"Casi seguro",IF(J882=4,"Probable",IF(J882=3,"Posible",IF(J882=2,"Improbable",IF(J882=1,"Rara vez",0)))))</f>
        <v>Rara vez</v>
      </c>
      <c r="J882" s="377">
        <f>+IF(F885&gt;0,J879-F884,1)</f>
        <v>1</v>
      </c>
      <c r="K882" s="189" t="str">
        <f>IF(L882=5,"Catastrófico",IF(L882=4,"Mayor","Moderado"))</f>
        <v>Moderado</v>
      </c>
      <c r="L882" s="242">
        <f>+IF(G885&gt;0,G885,1)</f>
        <v>3</v>
      </c>
      <c r="T882" s="235"/>
      <c r="W882" s="236"/>
      <c r="X882" s="236"/>
      <c r="Y882" s="236"/>
      <c r="Z882" s="236"/>
      <c r="AA882" s="236"/>
      <c r="AB882" s="236"/>
      <c r="AC882" s="236"/>
      <c r="AD882" s="236"/>
      <c r="AE882" s="236"/>
      <c r="AF882" s="236"/>
      <c r="AG882" s="236"/>
      <c r="AH882" s="236"/>
      <c r="AI882" s="236"/>
      <c r="AJ882" s="236"/>
      <c r="AK882" s="236"/>
      <c r="AL882" s="236"/>
      <c r="AM882" s="236"/>
      <c r="AN882" s="236"/>
      <c r="AO882" s="236"/>
      <c r="AP882" s="236"/>
      <c r="AQ882" s="235"/>
      <c r="AR882" s="235"/>
      <c r="AS882" s="235"/>
      <c r="AT882" s="235"/>
      <c r="AU882" s="235"/>
      <c r="AV882" s="235"/>
      <c r="AW882" s="235"/>
      <c r="AX882" s="235"/>
      <c r="AY882" s="235"/>
      <c r="AZ882" s="235"/>
      <c r="BA882" s="235"/>
      <c r="BB882" s="235"/>
    </row>
    <row r="883" spans="2:54" s="234" customFormat="1" x14ac:dyDescent="0.25">
      <c r="B883" s="207" t="s">
        <v>216</v>
      </c>
      <c r="C883" s="378" t="s">
        <v>383</v>
      </c>
      <c r="D883" s="378"/>
      <c r="E883" s="378"/>
      <c r="F883" s="176">
        <f>MAX(F879:F882)</f>
        <v>0</v>
      </c>
      <c r="G883" s="198">
        <f>MAX(G879:G882)</f>
        <v>0</v>
      </c>
      <c r="H883" s="189" t="s">
        <v>263</v>
      </c>
      <c r="I883" s="376"/>
      <c r="J883" s="377"/>
      <c r="K883" s="189" t="str">
        <f>IF(L883=5,"Catastrófico",IF(L883=4,"Mayor",IF(L883=3,"Moderado",IF(L883=2,"Menor",IF(L883=1,"Insignificante",0)))))</f>
        <v>Insignificante</v>
      </c>
      <c r="L883" s="189">
        <f>+IF(G886&gt;0,G886,1)</f>
        <v>1</v>
      </c>
      <c r="T883" s="235"/>
      <c r="W883" s="236"/>
      <c r="X883" s="236"/>
      <c r="Y883" s="236"/>
      <c r="Z883" s="236"/>
      <c r="AA883" s="236"/>
      <c r="AB883" s="236"/>
      <c r="AC883" s="236"/>
      <c r="AD883" s="236"/>
      <c r="AE883" s="236"/>
      <c r="AF883" s="236"/>
      <c r="AG883" s="236"/>
      <c r="AH883" s="236"/>
      <c r="AI883" s="236"/>
      <c r="AJ883" s="236"/>
      <c r="AK883" s="236"/>
      <c r="AL883" s="236"/>
      <c r="AM883" s="236"/>
      <c r="AN883" s="236"/>
      <c r="AO883" s="236"/>
      <c r="AP883" s="236"/>
      <c r="AQ883" s="235"/>
      <c r="AR883" s="235"/>
      <c r="AS883" s="235"/>
      <c r="AT883" s="235"/>
      <c r="AU883" s="235"/>
      <c r="AV883" s="235"/>
      <c r="AW883" s="235"/>
      <c r="AX883" s="235"/>
      <c r="AY883" s="235"/>
      <c r="AZ883" s="235"/>
      <c r="BA883" s="235"/>
      <c r="BB883" s="235"/>
    </row>
    <row r="884" spans="2:54" s="234" customFormat="1" x14ac:dyDescent="0.25">
      <c r="B884" s="207"/>
      <c r="C884" s="378" t="s">
        <v>412</v>
      </c>
      <c r="D884" s="378"/>
      <c r="E884" s="378"/>
      <c r="F884" s="244">
        <f>+IF(F883&gt;75,2,IF(AND(F883&gt;50,F883&lt;76),1,0))</f>
        <v>0</v>
      </c>
      <c r="G884" s="245">
        <f>+IF(G883&gt;75,2,IF(AND(G883&gt;50,G883&lt;76),1,0))</f>
        <v>0</v>
      </c>
      <c r="H884" s="189">
        <f>+F884+G884</f>
        <v>0</v>
      </c>
      <c r="I884" s="189"/>
      <c r="J884" s="189"/>
      <c r="K884" s="189"/>
      <c r="L884" s="189"/>
      <c r="T884" s="235"/>
      <c r="W884" s="236"/>
      <c r="X884" s="236"/>
      <c r="Y884" s="236"/>
      <c r="Z884" s="236"/>
      <c r="AA884" s="236"/>
      <c r="AB884" s="236"/>
      <c r="AC884" s="236"/>
      <c r="AD884" s="236"/>
      <c r="AE884" s="236"/>
      <c r="AF884" s="236"/>
      <c r="AG884" s="236"/>
      <c r="AH884" s="236"/>
      <c r="AI884" s="236"/>
      <c r="AJ884" s="236"/>
      <c r="AK884" s="236"/>
      <c r="AL884" s="236"/>
      <c r="AM884" s="236"/>
      <c r="AN884" s="236"/>
      <c r="AO884" s="236"/>
      <c r="AP884" s="236"/>
      <c r="AQ884" s="235"/>
      <c r="AR884" s="235"/>
      <c r="AS884" s="235"/>
      <c r="AT884" s="235"/>
      <c r="AU884" s="235"/>
      <c r="AV884" s="235"/>
      <c r="AW884" s="235"/>
      <c r="AX884" s="235"/>
      <c r="AY884" s="235"/>
      <c r="AZ884" s="235"/>
      <c r="BA884" s="235"/>
      <c r="BB884" s="235"/>
    </row>
    <row r="885" spans="2:54" s="234" customFormat="1" x14ac:dyDescent="0.25">
      <c r="B885" s="207"/>
      <c r="C885" s="378" t="s">
        <v>384</v>
      </c>
      <c r="D885" s="378"/>
      <c r="E885" s="378"/>
      <c r="F885" s="379">
        <f>+J879-F884</f>
        <v>0</v>
      </c>
      <c r="G885" s="189">
        <f>+L879-G884</f>
        <v>3</v>
      </c>
      <c r="H885" s="176"/>
      <c r="I885" s="176"/>
      <c r="J885" s="176"/>
      <c r="K885" s="176"/>
      <c r="L885" s="176"/>
      <c r="T885" s="235"/>
      <c r="W885" s="236"/>
      <c r="X885" s="236"/>
      <c r="Y885" s="236"/>
      <c r="Z885" s="236"/>
      <c r="AA885" s="236"/>
      <c r="AB885" s="236"/>
      <c r="AC885" s="236"/>
      <c r="AD885" s="236"/>
      <c r="AE885" s="236"/>
      <c r="AF885" s="236"/>
      <c r="AG885" s="236"/>
      <c r="AH885" s="236"/>
      <c r="AI885" s="236"/>
      <c r="AJ885" s="236"/>
      <c r="AK885" s="236"/>
      <c r="AL885" s="236"/>
      <c r="AM885" s="236"/>
      <c r="AN885" s="236"/>
      <c r="AO885" s="236"/>
      <c r="AP885" s="236"/>
      <c r="AQ885" s="235"/>
      <c r="AR885" s="235"/>
      <c r="AS885" s="235"/>
      <c r="AT885" s="235"/>
      <c r="AU885" s="235"/>
      <c r="AV885" s="235"/>
      <c r="AW885" s="235"/>
      <c r="AX885" s="235"/>
      <c r="AY885" s="235"/>
      <c r="AZ885" s="235"/>
      <c r="BA885" s="235"/>
      <c r="BB885" s="235"/>
    </row>
    <row r="886" spans="2:54" s="234" customFormat="1" x14ac:dyDescent="0.25">
      <c r="B886" s="208"/>
      <c r="C886" s="380" t="s">
        <v>385</v>
      </c>
      <c r="D886" s="380"/>
      <c r="E886" s="380"/>
      <c r="F886" s="379"/>
      <c r="G886" s="189">
        <f>+L880-G884</f>
        <v>0</v>
      </c>
      <c r="H886" s="176"/>
      <c r="I886" s="176"/>
      <c r="J886" s="176"/>
      <c r="K886" s="176"/>
      <c r="L886" s="176"/>
      <c r="T886" s="235"/>
      <c r="W886" s="236"/>
      <c r="X886" s="236"/>
      <c r="Y886" s="236"/>
      <c r="Z886" s="236"/>
      <c r="AA886" s="236"/>
      <c r="AB886" s="236"/>
      <c r="AC886" s="236"/>
      <c r="AD886" s="236"/>
      <c r="AE886" s="236"/>
      <c r="AF886" s="236"/>
      <c r="AG886" s="236"/>
      <c r="AH886" s="236"/>
      <c r="AI886" s="236"/>
      <c r="AJ886" s="236"/>
      <c r="AK886" s="236"/>
      <c r="AL886" s="236"/>
      <c r="AM886" s="236"/>
      <c r="AN886" s="236"/>
      <c r="AO886" s="236"/>
      <c r="AP886" s="236"/>
      <c r="AQ886" s="235"/>
      <c r="AR886" s="235"/>
      <c r="AS886" s="235"/>
      <c r="AT886" s="235"/>
      <c r="AU886" s="235"/>
      <c r="AV886" s="235"/>
      <c r="AW886" s="235"/>
      <c r="AX886" s="235"/>
      <c r="AY886" s="235"/>
      <c r="AZ886" s="235"/>
      <c r="BA886" s="235"/>
      <c r="BB886" s="235"/>
    </row>
    <row r="887" spans="2:54" s="234" customFormat="1" x14ac:dyDescent="0.25">
      <c r="T887" s="235"/>
      <c r="W887" s="236"/>
      <c r="X887" s="236"/>
      <c r="Y887" s="236"/>
      <c r="Z887" s="236"/>
      <c r="AA887" s="236"/>
      <c r="AB887" s="236"/>
      <c r="AC887" s="236"/>
      <c r="AD887" s="236"/>
      <c r="AE887" s="236"/>
      <c r="AF887" s="236"/>
      <c r="AG887" s="236"/>
      <c r="AH887" s="236"/>
      <c r="AI887" s="236"/>
      <c r="AJ887" s="236"/>
      <c r="AK887" s="236"/>
      <c r="AL887" s="236"/>
      <c r="AM887" s="236"/>
      <c r="AN887" s="236"/>
      <c r="AO887" s="236"/>
      <c r="AP887" s="236"/>
      <c r="AQ887" s="235"/>
      <c r="AR887" s="235"/>
      <c r="AS887" s="235"/>
      <c r="AT887" s="235"/>
      <c r="AU887" s="235"/>
      <c r="AV887" s="235"/>
      <c r="AW887" s="235"/>
      <c r="AX887" s="235"/>
      <c r="AY887" s="235"/>
      <c r="AZ887" s="235"/>
      <c r="BA887" s="235"/>
      <c r="BB887" s="235"/>
    </row>
    <row r="888" spans="2:54" s="234" customFormat="1" ht="18.75" x14ac:dyDescent="0.3">
      <c r="B888" s="381" t="s">
        <v>355</v>
      </c>
      <c r="C888" s="382"/>
      <c r="D888" s="382" t="s">
        <v>293</v>
      </c>
      <c r="E888" s="382"/>
      <c r="F888" s="382"/>
      <c r="G888" s="383"/>
      <c r="H888" s="241" t="s">
        <v>371</v>
      </c>
      <c r="I888" s="384" t="s">
        <v>193</v>
      </c>
      <c r="J888" s="384"/>
      <c r="K888" s="384" t="s">
        <v>194</v>
      </c>
      <c r="L888" s="384"/>
      <c r="T888" s="235"/>
      <c r="W888" s="236"/>
      <c r="X888" s="236"/>
      <c r="Y888" s="236"/>
      <c r="Z888" s="236"/>
      <c r="AA888" s="236"/>
      <c r="AB888" s="236"/>
      <c r="AC888" s="236"/>
      <c r="AD888" s="236"/>
      <c r="AE888" s="236"/>
      <c r="AF888" s="236"/>
      <c r="AG888" s="236"/>
      <c r="AH888" s="236"/>
      <c r="AI888" s="236"/>
      <c r="AJ888" s="236"/>
      <c r="AK888" s="236"/>
      <c r="AL888" s="236"/>
      <c r="AM888" s="236"/>
      <c r="AN888" s="236"/>
      <c r="AO888" s="236"/>
      <c r="AP888" s="236"/>
      <c r="AQ888" s="235"/>
      <c r="AR888" s="235"/>
      <c r="AS888" s="235"/>
      <c r="AT888" s="235"/>
      <c r="AU888" s="235"/>
      <c r="AV888" s="235"/>
      <c r="AW888" s="235"/>
      <c r="AX888" s="235"/>
      <c r="AY888" s="235"/>
      <c r="AZ888" s="235"/>
      <c r="BA888" s="235"/>
      <c r="BB888" s="235"/>
    </row>
    <row r="889" spans="2:54" s="234" customFormat="1" ht="60" x14ac:dyDescent="0.25">
      <c r="B889" s="189" t="s">
        <v>372</v>
      </c>
      <c r="C889" s="239" t="s">
        <v>373</v>
      </c>
      <c r="D889" s="239" t="s">
        <v>203</v>
      </c>
      <c r="E889" s="242" t="s">
        <v>374</v>
      </c>
      <c r="F889" s="243" t="s">
        <v>375</v>
      </c>
      <c r="G889" s="243" t="s">
        <v>376</v>
      </c>
      <c r="H889" s="375" t="s">
        <v>377</v>
      </c>
      <c r="I889" s="375"/>
      <c r="J889" s="375"/>
      <c r="K889" s="375"/>
      <c r="L889" s="375"/>
      <c r="T889" s="235"/>
      <c r="W889" s="236"/>
      <c r="X889" s="236"/>
      <c r="Y889" s="236"/>
      <c r="Z889" s="236"/>
      <c r="AA889" s="236"/>
      <c r="AB889" s="236"/>
      <c r="AC889" s="236"/>
      <c r="AD889" s="236"/>
      <c r="AE889" s="236"/>
      <c r="AF889" s="236"/>
      <c r="AG889" s="236"/>
      <c r="AH889" s="236"/>
      <c r="AI889" s="236"/>
      <c r="AJ889" s="236"/>
      <c r="AK889" s="236"/>
      <c r="AL889" s="236"/>
      <c r="AM889" s="236"/>
      <c r="AN889" s="236"/>
      <c r="AO889" s="236"/>
      <c r="AP889" s="236"/>
      <c r="AQ889" s="235"/>
      <c r="AR889" s="235"/>
      <c r="AS889" s="235"/>
      <c r="AT889" s="235"/>
      <c r="AU889" s="235"/>
      <c r="AV889" s="235"/>
      <c r="AW889" s="235"/>
      <c r="AX889" s="235"/>
      <c r="AY889" s="235"/>
      <c r="AZ889" s="235"/>
      <c r="BA889" s="235"/>
      <c r="BB889" s="235"/>
    </row>
    <row r="890" spans="2:54" s="234" customFormat="1" x14ac:dyDescent="0.25">
      <c r="B890" s="207"/>
      <c r="C890" s="176" t="s">
        <v>378</v>
      </c>
      <c r="D890" s="176" t="str">
        <f>+W162</f>
        <v>No Aplica</v>
      </c>
      <c r="E890" s="176">
        <f>+Z163</f>
        <v>0</v>
      </c>
      <c r="F890" s="176">
        <f>+IF(D890=B891,E890,0)</f>
        <v>0</v>
      </c>
      <c r="G890" s="198">
        <f>+IF(D890=B891,0,E890)</f>
        <v>0</v>
      </c>
      <c r="H890" s="189" t="s">
        <v>108</v>
      </c>
      <c r="I890" s="376" t="str">
        <f>+M661</f>
        <v>No Aplica</v>
      </c>
      <c r="J890" s="376">
        <f>M662</f>
        <v>0</v>
      </c>
      <c r="K890" s="189" t="str">
        <f>$M$673</f>
        <v>Moderado</v>
      </c>
      <c r="L890" s="189">
        <f>IF(K890="Catastrófico",5,IF(K890="Mayor",4,IF(K890="Moderado",3,IF(K890="Menor",2,IF(K890="Insignificante",1,0)))))</f>
        <v>3</v>
      </c>
      <c r="T890" s="235"/>
      <c r="W890" s="236"/>
      <c r="X890" s="236"/>
      <c r="Y890" s="236"/>
      <c r="Z890" s="236"/>
      <c r="AA890" s="236"/>
      <c r="AB890" s="236"/>
      <c r="AC890" s="236"/>
      <c r="AD890" s="236"/>
      <c r="AE890" s="236"/>
      <c r="AF890" s="236"/>
      <c r="AG890" s="236"/>
      <c r="AH890" s="236"/>
      <c r="AI890" s="236"/>
      <c r="AJ890" s="236"/>
      <c r="AK890" s="236"/>
      <c r="AL890" s="236"/>
      <c r="AM890" s="236"/>
      <c r="AN890" s="236"/>
      <c r="AO890" s="236"/>
      <c r="AP890" s="236"/>
      <c r="AQ890" s="235"/>
      <c r="AR890" s="235"/>
      <c r="AS890" s="235"/>
      <c r="AT890" s="235"/>
      <c r="AU890" s="235"/>
      <c r="AV890" s="235"/>
      <c r="AW890" s="235"/>
      <c r="AX890" s="235"/>
      <c r="AY890" s="235"/>
      <c r="AZ890" s="235"/>
      <c r="BA890" s="235"/>
      <c r="BB890" s="235"/>
    </row>
    <row r="891" spans="2:54" s="234" customFormat="1" x14ac:dyDescent="0.25">
      <c r="B891" s="207" t="s">
        <v>356</v>
      </c>
      <c r="C891" s="176" t="s">
        <v>379</v>
      </c>
      <c r="D891" s="176" t="str">
        <f>+AB162</f>
        <v>No Aplica</v>
      </c>
      <c r="E891" s="176">
        <f>+AE163</f>
        <v>0</v>
      </c>
      <c r="F891" s="176">
        <f>+IF(D891=B891,E891,0)</f>
        <v>0</v>
      </c>
      <c r="G891" s="198">
        <f>+IF(D891=B891,0,E891)</f>
        <v>0</v>
      </c>
      <c r="H891" s="189" t="s">
        <v>263</v>
      </c>
      <c r="I891" s="376"/>
      <c r="J891" s="376"/>
      <c r="K891" s="189" t="str">
        <f>$M$686</f>
        <v>No Aplica</v>
      </c>
      <c r="L891" s="189">
        <f>IF(K891="Catastrófico",5,IF(K891="Mayor",4,IF(K891="Moderado",3,IF(K891="Menor",2,IF(K891="Insignificante",1,0)))))</f>
        <v>0</v>
      </c>
      <c r="T891" s="235"/>
      <c r="W891" s="236"/>
      <c r="X891" s="236"/>
      <c r="Y891" s="236"/>
      <c r="Z891" s="236"/>
      <c r="AA891" s="236"/>
      <c r="AB891" s="236"/>
      <c r="AC891" s="236"/>
      <c r="AD891" s="236"/>
      <c r="AE891" s="236"/>
      <c r="AF891" s="236"/>
      <c r="AG891" s="236"/>
      <c r="AH891" s="236"/>
      <c r="AI891" s="236"/>
      <c r="AJ891" s="236"/>
      <c r="AK891" s="236"/>
      <c r="AL891" s="236"/>
      <c r="AM891" s="236"/>
      <c r="AN891" s="236"/>
      <c r="AO891" s="236"/>
      <c r="AP891" s="236"/>
      <c r="AQ891" s="235"/>
      <c r="AR891" s="235"/>
      <c r="AS891" s="235"/>
      <c r="AT891" s="235"/>
      <c r="AU891" s="235"/>
      <c r="AV891" s="235"/>
      <c r="AW891" s="235"/>
      <c r="AX891" s="235"/>
      <c r="AY891" s="235"/>
      <c r="AZ891" s="235"/>
      <c r="BA891" s="235"/>
      <c r="BB891" s="235"/>
    </row>
    <row r="892" spans="2:54" s="234" customFormat="1" ht="18.75" x14ac:dyDescent="0.25">
      <c r="B892" s="207" t="s">
        <v>357</v>
      </c>
      <c r="C892" s="176" t="s">
        <v>380</v>
      </c>
      <c r="D892" s="176" t="str">
        <f>+AG162</f>
        <v>No Aplica</v>
      </c>
      <c r="E892" s="176">
        <f>+AJ163</f>
        <v>0</v>
      </c>
      <c r="F892" s="176">
        <f>+IF(D892=B891,E892,0)</f>
        <v>0</v>
      </c>
      <c r="G892" s="198">
        <f>+IF(D892=B891,0,E892)</f>
        <v>0</v>
      </c>
      <c r="H892" s="375" t="s">
        <v>381</v>
      </c>
      <c r="I892" s="375"/>
      <c r="J892" s="375"/>
      <c r="K892" s="375"/>
      <c r="L892" s="375"/>
      <c r="T892" s="235"/>
      <c r="W892" s="236"/>
      <c r="X892" s="236"/>
      <c r="Y892" s="236"/>
      <c r="Z892" s="236"/>
      <c r="AA892" s="236"/>
      <c r="AB892" s="236"/>
      <c r="AC892" s="236"/>
      <c r="AD892" s="236"/>
      <c r="AE892" s="236"/>
      <c r="AF892" s="236"/>
      <c r="AG892" s="236"/>
      <c r="AH892" s="236"/>
      <c r="AI892" s="236"/>
      <c r="AJ892" s="236"/>
      <c r="AK892" s="236"/>
      <c r="AL892" s="236"/>
      <c r="AM892" s="236"/>
      <c r="AN892" s="236"/>
      <c r="AO892" s="236"/>
      <c r="AP892" s="236"/>
      <c r="AQ892" s="235"/>
      <c r="AR892" s="235"/>
      <c r="AS892" s="235"/>
      <c r="AT892" s="235"/>
      <c r="AU892" s="235"/>
      <c r="AV892" s="235"/>
      <c r="AW892" s="235"/>
      <c r="AX892" s="235"/>
      <c r="AY892" s="235"/>
      <c r="AZ892" s="235"/>
      <c r="BA892" s="235"/>
      <c r="BB892" s="235"/>
    </row>
    <row r="893" spans="2:54" s="234" customFormat="1" x14ac:dyDescent="0.25">
      <c r="B893" s="207" t="s">
        <v>358</v>
      </c>
      <c r="C893" s="176" t="s">
        <v>382</v>
      </c>
      <c r="D893" s="176" t="str">
        <f>+AL162</f>
        <v>No Aplica</v>
      </c>
      <c r="E893" s="176">
        <f>+AO163</f>
        <v>0</v>
      </c>
      <c r="F893" s="176">
        <f>+IF(D893=B891,E893,0)</f>
        <v>0</v>
      </c>
      <c r="G893" s="198">
        <f>+IF(D893=B891,0,E893)</f>
        <v>0</v>
      </c>
      <c r="H893" s="189" t="s">
        <v>108</v>
      </c>
      <c r="I893" s="376" t="str">
        <f>IF(J893=5,"Casi seguro",IF(J893=4,"Probable",IF(J893=3,"Posible",IF(J893=2,"Improbable",IF(J893=1,"Rara vez",0)))))</f>
        <v>Rara vez</v>
      </c>
      <c r="J893" s="377">
        <f>+IF(F896&gt;0,J890-F895,1)</f>
        <v>1</v>
      </c>
      <c r="K893" s="189" t="str">
        <f>IF(L893=5,"Catastrófico",IF(L893=4,"Mayor","Moderado"))</f>
        <v>Moderado</v>
      </c>
      <c r="L893" s="242">
        <f>+IF(G896&gt;0,G896,1)</f>
        <v>3</v>
      </c>
      <c r="T893" s="235"/>
      <c r="W893" s="236"/>
      <c r="X893" s="236"/>
      <c r="Y893" s="236"/>
      <c r="Z893" s="236"/>
      <c r="AA893" s="236"/>
      <c r="AB893" s="236"/>
      <c r="AC893" s="236"/>
      <c r="AD893" s="236"/>
      <c r="AE893" s="236"/>
      <c r="AF893" s="236"/>
      <c r="AG893" s="236"/>
      <c r="AH893" s="236"/>
      <c r="AI893" s="236"/>
      <c r="AJ893" s="236"/>
      <c r="AK893" s="236"/>
      <c r="AL893" s="236"/>
      <c r="AM893" s="236"/>
      <c r="AN893" s="236"/>
      <c r="AO893" s="236"/>
      <c r="AP893" s="236"/>
      <c r="AQ893" s="235"/>
      <c r="AR893" s="235"/>
      <c r="AS893" s="235"/>
      <c r="AT893" s="235"/>
      <c r="AU893" s="235"/>
      <c r="AV893" s="235"/>
      <c r="AW893" s="235"/>
      <c r="AX893" s="235"/>
      <c r="AY893" s="235"/>
      <c r="AZ893" s="235"/>
      <c r="BA893" s="235"/>
      <c r="BB893" s="235"/>
    </row>
    <row r="894" spans="2:54" s="234" customFormat="1" x14ac:dyDescent="0.25">
      <c r="B894" s="207" t="s">
        <v>216</v>
      </c>
      <c r="C894" s="378" t="s">
        <v>383</v>
      </c>
      <c r="D894" s="378"/>
      <c r="E894" s="378"/>
      <c r="F894" s="176">
        <f>MAX(F890:F893)</f>
        <v>0</v>
      </c>
      <c r="G894" s="198">
        <f>MAX(G890:G893)</f>
        <v>0</v>
      </c>
      <c r="H894" s="189" t="s">
        <v>263</v>
      </c>
      <c r="I894" s="376"/>
      <c r="J894" s="377"/>
      <c r="K894" s="189" t="str">
        <f>IF(L894=5,"Catastrófico",IF(L894=4,"Mayor",IF(L894=3,"Moderado",IF(L894=2,"Menor",IF(L894=1,"Insignificante",0)))))</f>
        <v>Insignificante</v>
      </c>
      <c r="L894" s="189">
        <f>+IF(G897&gt;0,G897,1)</f>
        <v>1</v>
      </c>
      <c r="T894" s="235"/>
      <c r="W894" s="236"/>
      <c r="X894" s="236"/>
      <c r="Y894" s="236"/>
      <c r="Z894" s="236"/>
      <c r="AA894" s="236"/>
      <c r="AB894" s="236"/>
      <c r="AC894" s="236"/>
      <c r="AD894" s="236"/>
      <c r="AE894" s="236"/>
      <c r="AF894" s="236"/>
      <c r="AG894" s="236"/>
      <c r="AH894" s="236"/>
      <c r="AI894" s="236"/>
      <c r="AJ894" s="236"/>
      <c r="AK894" s="236"/>
      <c r="AL894" s="236"/>
      <c r="AM894" s="236"/>
      <c r="AN894" s="236"/>
      <c r="AO894" s="236"/>
      <c r="AP894" s="236"/>
      <c r="AQ894" s="235"/>
      <c r="AR894" s="235"/>
      <c r="AS894" s="235"/>
      <c r="AT894" s="235"/>
      <c r="AU894" s="235"/>
      <c r="AV894" s="235"/>
      <c r="AW894" s="235"/>
      <c r="AX894" s="235"/>
      <c r="AY894" s="235"/>
      <c r="AZ894" s="235"/>
      <c r="BA894" s="235"/>
      <c r="BB894" s="235"/>
    </row>
    <row r="895" spans="2:54" s="234" customFormat="1" x14ac:dyDescent="0.25">
      <c r="B895" s="207"/>
      <c r="C895" s="378" t="s">
        <v>412</v>
      </c>
      <c r="D895" s="378"/>
      <c r="E895" s="378"/>
      <c r="F895" s="244">
        <f>+IF(F894&gt;75,2,IF(AND(F894&gt;50,F894&lt;76),1,0))</f>
        <v>0</v>
      </c>
      <c r="G895" s="245">
        <f>+IF(G894&gt;75,2,IF(AND(G894&gt;50,G894&lt;76),1,0))</f>
        <v>0</v>
      </c>
      <c r="H895" s="189">
        <f>+F895+G895</f>
        <v>0</v>
      </c>
      <c r="I895" s="189"/>
      <c r="J895" s="189"/>
      <c r="K895" s="189"/>
      <c r="L895" s="189"/>
      <c r="T895" s="235"/>
      <c r="W895" s="236"/>
      <c r="X895" s="236"/>
      <c r="Y895" s="236"/>
      <c r="Z895" s="236"/>
      <c r="AA895" s="236"/>
      <c r="AB895" s="236"/>
      <c r="AC895" s="236"/>
      <c r="AD895" s="236"/>
      <c r="AE895" s="236"/>
      <c r="AF895" s="236"/>
      <c r="AG895" s="236"/>
      <c r="AH895" s="236"/>
      <c r="AI895" s="236"/>
      <c r="AJ895" s="236"/>
      <c r="AK895" s="236"/>
      <c r="AL895" s="236"/>
      <c r="AM895" s="236"/>
      <c r="AN895" s="236"/>
      <c r="AO895" s="236"/>
      <c r="AP895" s="236"/>
      <c r="AQ895" s="235"/>
      <c r="AR895" s="235"/>
      <c r="AS895" s="235"/>
      <c r="AT895" s="235"/>
      <c r="AU895" s="235"/>
      <c r="AV895" s="235"/>
      <c r="AW895" s="235"/>
      <c r="AX895" s="235"/>
      <c r="AY895" s="235"/>
      <c r="AZ895" s="235"/>
      <c r="BA895" s="235"/>
      <c r="BB895" s="235"/>
    </row>
    <row r="896" spans="2:54" s="234" customFormat="1" x14ac:dyDescent="0.25">
      <c r="B896" s="207"/>
      <c r="C896" s="378" t="s">
        <v>384</v>
      </c>
      <c r="D896" s="378"/>
      <c r="E896" s="378"/>
      <c r="F896" s="379">
        <f>+J890-F895</f>
        <v>0</v>
      </c>
      <c r="G896" s="189">
        <f>+L890-G895</f>
        <v>3</v>
      </c>
      <c r="H896" s="176"/>
      <c r="I896" s="176"/>
      <c r="J896" s="176"/>
      <c r="K896" s="176"/>
      <c r="L896" s="176"/>
      <c r="T896" s="235"/>
      <c r="W896" s="236"/>
      <c r="X896" s="236"/>
      <c r="Y896" s="236"/>
      <c r="Z896" s="236"/>
      <c r="AA896" s="236"/>
      <c r="AB896" s="236"/>
      <c r="AC896" s="236"/>
      <c r="AD896" s="236"/>
      <c r="AE896" s="236"/>
      <c r="AF896" s="236"/>
      <c r="AG896" s="236"/>
      <c r="AH896" s="236"/>
      <c r="AI896" s="236"/>
      <c r="AJ896" s="236"/>
      <c r="AK896" s="236"/>
      <c r="AL896" s="236"/>
      <c r="AM896" s="236"/>
      <c r="AN896" s="236"/>
      <c r="AO896" s="236"/>
      <c r="AP896" s="236"/>
      <c r="AQ896" s="235"/>
      <c r="AR896" s="235"/>
      <c r="AS896" s="235"/>
      <c r="AT896" s="235"/>
      <c r="AU896" s="235"/>
      <c r="AV896" s="235"/>
      <c r="AW896" s="235"/>
      <c r="AX896" s="235"/>
      <c r="AY896" s="235"/>
      <c r="AZ896" s="235"/>
      <c r="BA896" s="235"/>
      <c r="BB896" s="235"/>
    </row>
    <row r="897" spans="2:54" s="234" customFormat="1" x14ac:dyDescent="0.25">
      <c r="B897" s="208"/>
      <c r="C897" s="380" t="s">
        <v>385</v>
      </c>
      <c r="D897" s="380"/>
      <c r="E897" s="380"/>
      <c r="F897" s="379"/>
      <c r="G897" s="189">
        <f>+L891-G895</f>
        <v>0</v>
      </c>
      <c r="H897" s="176"/>
      <c r="I897" s="176"/>
      <c r="J897" s="176"/>
      <c r="K897" s="176"/>
      <c r="L897" s="176"/>
      <c r="T897" s="235"/>
      <c r="W897" s="236"/>
      <c r="X897" s="236"/>
      <c r="Y897" s="236"/>
      <c r="Z897" s="236"/>
      <c r="AA897" s="236"/>
      <c r="AB897" s="236"/>
      <c r="AC897" s="236"/>
      <c r="AD897" s="236"/>
      <c r="AE897" s="236"/>
      <c r="AF897" s="236"/>
      <c r="AG897" s="236"/>
      <c r="AH897" s="236"/>
      <c r="AI897" s="236"/>
      <c r="AJ897" s="236"/>
      <c r="AK897" s="236"/>
      <c r="AL897" s="236"/>
      <c r="AM897" s="236"/>
      <c r="AN897" s="236"/>
      <c r="AO897" s="236"/>
      <c r="AP897" s="236"/>
      <c r="AQ897" s="235"/>
      <c r="AR897" s="235"/>
      <c r="AS897" s="235"/>
      <c r="AT897" s="235"/>
      <c r="AU897" s="235"/>
      <c r="AV897" s="235"/>
      <c r="AW897" s="235"/>
      <c r="AX897" s="235"/>
      <c r="AY897" s="235"/>
      <c r="AZ897" s="235"/>
      <c r="BA897" s="235"/>
      <c r="BB897" s="235"/>
    </row>
    <row r="898" spans="2:54" s="234" customFormat="1" x14ac:dyDescent="0.25">
      <c r="T898" s="235"/>
      <c r="W898" s="236"/>
      <c r="X898" s="236"/>
      <c r="Y898" s="236"/>
      <c r="Z898" s="236"/>
      <c r="AA898" s="236"/>
      <c r="AB898" s="236"/>
      <c r="AC898" s="236"/>
      <c r="AD898" s="236"/>
      <c r="AE898" s="236"/>
      <c r="AF898" s="236"/>
      <c r="AG898" s="236"/>
      <c r="AH898" s="236"/>
      <c r="AI898" s="236"/>
      <c r="AJ898" s="236"/>
      <c r="AK898" s="236"/>
      <c r="AL898" s="236"/>
      <c r="AM898" s="236"/>
      <c r="AN898" s="236"/>
      <c r="AO898" s="236"/>
      <c r="AP898" s="236"/>
      <c r="AQ898" s="235"/>
      <c r="AR898" s="235"/>
      <c r="AS898" s="235"/>
      <c r="AT898" s="235"/>
      <c r="AU898" s="235"/>
      <c r="AV898" s="235"/>
      <c r="AW898" s="235"/>
      <c r="AX898" s="235"/>
      <c r="AY898" s="235"/>
      <c r="AZ898" s="235"/>
      <c r="BA898" s="235"/>
      <c r="BB898" s="235"/>
    </row>
    <row r="899" spans="2:54" s="234" customFormat="1" ht="18.75" x14ac:dyDescent="0.3">
      <c r="B899" s="381" t="s">
        <v>355</v>
      </c>
      <c r="C899" s="382"/>
      <c r="D899" s="382" t="s">
        <v>294</v>
      </c>
      <c r="E899" s="382"/>
      <c r="F899" s="382"/>
      <c r="G899" s="383"/>
      <c r="H899" s="241" t="s">
        <v>371</v>
      </c>
      <c r="I899" s="384" t="s">
        <v>193</v>
      </c>
      <c r="J899" s="384"/>
      <c r="K899" s="384" t="s">
        <v>194</v>
      </c>
      <c r="L899" s="384"/>
      <c r="T899" s="235"/>
      <c r="W899" s="236"/>
      <c r="X899" s="236"/>
      <c r="Y899" s="236"/>
      <c r="Z899" s="236"/>
      <c r="AA899" s="236"/>
      <c r="AB899" s="236"/>
      <c r="AC899" s="236"/>
      <c r="AD899" s="236"/>
      <c r="AE899" s="236"/>
      <c r="AF899" s="236"/>
      <c r="AG899" s="236"/>
      <c r="AH899" s="236"/>
      <c r="AI899" s="236"/>
      <c r="AJ899" s="236"/>
      <c r="AK899" s="236"/>
      <c r="AL899" s="236"/>
      <c r="AM899" s="236"/>
      <c r="AN899" s="236"/>
      <c r="AO899" s="236"/>
      <c r="AP899" s="236"/>
      <c r="AQ899" s="235"/>
      <c r="AR899" s="235"/>
      <c r="AS899" s="235"/>
      <c r="AT899" s="235"/>
      <c r="AU899" s="235"/>
      <c r="AV899" s="235"/>
      <c r="AW899" s="235"/>
      <c r="AX899" s="235"/>
      <c r="AY899" s="235"/>
      <c r="AZ899" s="235"/>
      <c r="BA899" s="235"/>
      <c r="BB899" s="235"/>
    </row>
    <row r="900" spans="2:54" s="234" customFormat="1" ht="60" x14ac:dyDescent="0.25">
      <c r="B900" s="189" t="s">
        <v>372</v>
      </c>
      <c r="C900" s="239" t="s">
        <v>373</v>
      </c>
      <c r="D900" s="239" t="s">
        <v>203</v>
      </c>
      <c r="E900" s="242" t="s">
        <v>374</v>
      </c>
      <c r="F900" s="243" t="s">
        <v>375</v>
      </c>
      <c r="G900" s="243" t="s">
        <v>376</v>
      </c>
      <c r="H900" s="375" t="s">
        <v>377</v>
      </c>
      <c r="I900" s="375"/>
      <c r="J900" s="375"/>
      <c r="K900" s="375"/>
      <c r="L900" s="375"/>
      <c r="T900" s="235"/>
      <c r="W900" s="236"/>
      <c r="X900" s="236"/>
      <c r="Y900" s="236"/>
      <c r="Z900" s="236"/>
      <c r="AA900" s="236"/>
      <c r="AB900" s="236"/>
      <c r="AC900" s="236"/>
      <c r="AD900" s="236"/>
      <c r="AE900" s="236"/>
      <c r="AF900" s="236"/>
      <c r="AG900" s="236"/>
      <c r="AH900" s="236"/>
      <c r="AI900" s="236"/>
      <c r="AJ900" s="236"/>
      <c r="AK900" s="236"/>
      <c r="AL900" s="236"/>
      <c r="AM900" s="236"/>
      <c r="AN900" s="236"/>
      <c r="AO900" s="236"/>
      <c r="AP900" s="236"/>
      <c r="AQ900" s="235"/>
      <c r="AR900" s="235"/>
      <c r="AS900" s="235"/>
      <c r="AT900" s="235"/>
      <c r="AU900" s="235"/>
      <c r="AV900" s="235"/>
      <c r="AW900" s="235"/>
      <c r="AX900" s="235"/>
      <c r="AY900" s="235"/>
      <c r="AZ900" s="235"/>
      <c r="BA900" s="235"/>
      <c r="BB900" s="235"/>
    </row>
    <row r="901" spans="2:54" s="234" customFormat="1" x14ac:dyDescent="0.25">
      <c r="B901" s="207"/>
      <c r="C901" s="176" t="s">
        <v>378</v>
      </c>
      <c r="D901" s="176" t="str">
        <f>+W180</f>
        <v>No Aplica</v>
      </c>
      <c r="E901" s="176">
        <f>+Z181</f>
        <v>0</v>
      </c>
      <c r="F901" s="176">
        <f>+IF(D901=B902,E901,0)</f>
        <v>0</v>
      </c>
      <c r="G901" s="198">
        <f>+IF(D901=B902,0,E901)</f>
        <v>0</v>
      </c>
      <c r="H901" s="189" t="s">
        <v>108</v>
      </c>
      <c r="I901" s="376" t="str">
        <f>+N661</f>
        <v>No Aplica</v>
      </c>
      <c r="J901" s="376">
        <f>N662</f>
        <v>0</v>
      </c>
      <c r="K901" s="189" t="str">
        <f>$N$673</f>
        <v>Moderado</v>
      </c>
      <c r="L901" s="189">
        <f>IF(K901="Catastrófico",5,IF(K901="Mayor",4,IF(K901="Moderado",3,IF(K901="Menor",2,IF(K901="Insignificante",1,0)))))</f>
        <v>3</v>
      </c>
      <c r="T901" s="235"/>
      <c r="W901" s="236"/>
      <c r="X901" s="236"/>
      <c r="Y901" s="236"/>
      <c r="Z901" s="236"/>
      <c r="AA901" s="236"/>
      <c r="AB901" s="236"/>
      <c r="AC901" s="236"/>
      <c r="AD901" s="236"/>
      <c r="AE901" s="236"/>
      <c r="AF901" s="236"/>
      <c r="AG901" s="236"/>
      <c r="AH901" s="236"/>
      <c r="AI901" s="236"/>
      <c r="AJ901" s="236"/>
      <c r="AK901" s="236"/>
      <c r="AL901" s="236"/>
      <c r="AM901" s="236"/>
      <c r="AN901" s="236"/>
      <c r="AO901" s="236"/>
      <c r="AP901" s="236"/>
      <c r="AQ901" s="235"/>
      <c r="AR901" s="235"/>
      <c r="AS901" s="235"/>
      <c r="AT901" s="235"/>
      <c r="AU901" s="235"/>
      <c r="AV901" s="235"/>
      <c r="AW901" s="235"/>
      <c r="AX901" s="235"/>
      <c r="AY901" s="235"/>
      <c r="AZ901" s="235"/>
      <c r="BA901" s="235"/>
      <c r="BB901" s="235"/>
    </row>
    <row r="902" spans="2:54" s="234" customFormat="1" x14ac:dyDescent="0.25">
      <c r="B902" s="207" t="s">
        <v>356</v>
      </c>
      <c r="C902" s="176" t="s">
        <v>379</v>
      </c>
      <c r="D902" s="176" t="str">
        <f>+AB180</f>
        <v>No Aplica</v>
      </c>
      <c r="E902" s="176">
        <f>+AE181</f>
        <v>0</v>
      </c>
      <c r="F902" s="176">
        <f>+IF(D902=B902,E902,0)</f>
        <v>0</v>
      </c>
      <c r="G902" s="198">
        <f>+IF(D902=B902,0,E902)</f>
        <v>0</v>
      </c>
      <c r="H902" s="189" t="s">
        <v>263</v>
      </c>
      <c r="I902" s="376"/>
      <c r="J902" s="376"/>
      <c r="K902" s="189" t="str">
        <f>$N$686</f>
        <v>No Aplica</v>
      </c>
      <c r="L902" s="189">
        <f>IF(K902="Catastrófico",5,IF(K902="Mayor",4,IF(K902="Moderado",3,IF(K902="Menor",2,IF(K902="Insignificante",1,0)))))</f>
        <v>0</v>
      </c>
      <c r="T902" s="235"/>
      <c r="W902" s="236"/>
      <c r="X902" s="236"/>
      <c r="Y902" s="236"/>
      <c r="Z902" s="236"/>
      <c r="AA902" s="236"/>
      <c r="AB902" s="236"/>
      <c r="AC902" s="236"/>
      <c r="AD902" s="236"/>
      <c r="AE902" s="236"/>
      <c r="AF902" s="236"/>
      <c r="AG902" s="236"/>
      <c r="AH902" s="236"/>
      <c r="AI902" s="236"/>
      <c r="AJ902" s="236"/>
      <c r="AK902" s="236"/>
      <c r="AL902" s="236"/>
      <c r="AM902" s="236"/>
      <c r="AN902" s="236"/>
      <c r="AO902" s="236"/>
      <c r="AP902" s="236"/>
      <c r="AQ902" s="235"/>
      <c r="AR902" s="235"/>
      <c r="AS902" s="235"/>
      <c r="AT902" s="235"/>
      <c r="AU902" s="235"/>
      <c r="AV902" s="235"/>
      <c r="AW902" s="235"/>
      <c r="AX902" s="235"/>
      <c r="AY902" s="235"/>
      <c r="AZ902" s="235"/>
      <c r="BA902" s="235"/>
      <c r="BB902" s="235"/>
    </row>
    <row r="903" spans="2:54" s="234" customFormat="1" ht="18.75" x14ac:dyDescent="0.25">
      <c r="B903" s="207" t="s">
        <v>357</v>
      </c>
      <c r="C903" s="176" t="s">
        <v>380</v>
      </c>
      <c r="D903" s="176" t="str">
        <f>+AG180</f>
        <v>No Aplica</v>
      </c>
      <c r="E903" s="176">
        <f>+AJ181</f>
        <v>0</v>
      </c>
      <c r="F903" s="176">
        <f>+IF(D903=B902,E903,0)</f>
        <v>0</v>
      </c>
      <c r="G903" s="198">
        <f>+IF(D903=B902,0,E903)</f>
        <v>0</v>
      </c>
      <c r="H903" s="375" t="s">
        <v>381</v>
      </c>
      <c r="I903" s="375"/>
      <c r="J903" s="375"/>
      <c r="K903" s="375"/>
      <c r="L903" s="375"/>
      <c r="T903" s="235"/>
      <c r="W903" s="236"/>
      <c r="X903" s="236"/>
      <c r="Y903" s="236"/>
      <c r="Z903" s="236"/>
      <c r="AA903" s="236"/>
      <c r="AB903" s="236"/>
      <c r="AC903" s="236"/>
      <c r="AD903" s="236"/>
      <c r="AE903" s="236"/>
      <c r="AF903" s="236"/>
      <c r="AG903" s="236"/>
      <c r="AH903" s="236"/>
      <c r="AI903" s="236"/>
      <c r="AJ903" s="236"/>
      <c r="AK903" s="236"/>
      <c r="AL903" s="236"/>
      <c r="AM903" s="236"/>
      <c r="AN903" s="236"/>
      <c r="AO903" s="236"/>
      <c r="AP903" s="236"/>
      <c r="AQ903" s="235"/>
      <c r="AR903" s="235"/>
      <c r="AS903" s="235"/>
      <c r="AT903" s="235"/>
      <c r="AU903" s="235"/>
      <c r="AV903" s="235"/>
      <c r="AW903" s="235"/>
      <c r="AX903" s="235"/>
      <c r="AY903" s="235"/>
      <c r="AZ903" s="235"/>
      <c r="BA903" s="235"/>
      <c r="BB903" s="235"/>
    </row>
    <row r="904" spans="2:54" s="234" customFormat="1" x14ac:dyDescent="0.25">
      <c r="B904" s="207" t="s">
        <v>358</v>
      </c>
      <c r="C904" s="176" t="s">
        <v>382</v>
      </c>
      <c r="D904" s="176" t="str">
        <f>+AL180</f>
        <v>No Aplica</v>
      </c>
      <c r="E904" s="176">
        <f>+AO181</f>
        <v>0</v>
      </c>
      <c r="F904" s="176">
        <f>+IF(D904=B902,E904,0)</f>
        <v>0</v>
      </c>
      <c r="G904" s="198">
        <f>+IF(D904=B902,0,E904)</f>
        <v>0</v>
      </c>
      <c r="H904" s="189" t="s">
        <v>108</v>
      </c>
      <c r="I904" s="376" t="str">
        <f>IF(J904=5,"Casi seguro",IF(J904=4,"Probable",IF(J904=3,"Posible",IF(J904=2,"Improbable",IF(J904=1,"Rara vez",0)))))</f>
        <v>Rara vez</v>
      </c>
      <c r="J904" s="377">
        <f>+IF(F907&gt;0,J901-F906,1)</f>
        <v>1</v>
      </c>
      <c r="K904" s="189" t="str">
        <f>IF(L904=5,"Catastrófico",IF(L904=4,"Mayor","Moderado"))</f>
        <v>Moderado</v>
      </c>
      <c r="L904" s="242">
        <f>+IF(G907&gt;0,G907,1)</f>
        <v>3</v>
      </c>
      <c r="T904" s="235"/>
      <c r="W904" s="236"/>
      <c r="X904" s="236"/>
      <c r="Y904" s="236"/>
      <c r="Z904" s="236"/>
      <c r="AA904" s="236"/>
      <c r="AB904" s="236"/>
      <c r="AC904" s="236"/>
      <c r="AD904" s="236"/>
      <c r="AE904" s="236"/>
      <c r="AF904" s="236"/>
      <c r="AG904" s="236"/>
      <c r="AH904" s="236"/>
      <c r="AI904" s="236"/>
      <c r="AJ904" s="236"/>
      <c r="AK904" s="236"/>
      <c r="AL904" s="236"/>
      <c r="AM904" s="236"/>
      <c r="AN904" s="236"/>
      <c r="AO904" s="236"/>
      <c r="AP904" s="236"/>
      <c r="AQ904" s="235"/>
      <c r="AR904" s="235"/>
      <c r="AS904" s="235"/>
      <c r="AT904" s="235"/>
      <c r="AU904" s="235"/>
      <c r="AV904" s="235"/>
      <c r="AW904" s="235"/>
      <c r="AX904" s="235"/>
      <c r="AY904" s="235"/>
      <c r="AZ904" s="235"/>
      <c r="BA904" s="235"/>
      <c r="BB904" s="235"/>
    </row>
    <row r="905" spans="2:54" s="234" customFormat="1" x14ac:dyDescent="0.25">
      <c r="B905" s="207" t="s">
        <v>216</v>
      </c>
      <c r="C905" s="378" t="s">
        <v>383</v>
      </c>
      <c r="D905" s="378"/>
      <c r="E905" s="378"/>
      <c r="F905" s="176">
        <f>MAX(F901:F904)</f>
        <v>0</v>
      </c>
      <c r="G905" s="198">
        <f>MAX(G901:G904)</f>
        <v>0</v>
      </c>
      <c r="H905" s="189" t="s">
        <v>263</v>
      </c>
      <c r="I905" s="376"/>
      <c r="J905" s="377"/>
      <c r="K905" s="189" t="str">
        <f>IF(L905=5,"Catastrófico",IF(L905=4,"Mayor",IF(L905=3,"Moderado",IF(L905=2,"Menor",IF(L905=1,"Insignificante",0)))))</f>
        <v>Insignificante</v>
      </c>
      <c r="L905" s="189">
        <f>+IF(G908&gt;0,G908,1)</f>
        <v>1</v>
      </c>
      <c r="T905" s="235"/>
      <c r="W905" s="236"/>
      <c r="X905" s="236"/>
      <c r="Y905" s="236"/>
      <c r="Z905" s="236"/>
      <c r="AA905" s="236"/>
      <c r="AB905" s="236"/>
      <c r="AC905" s="236"/>
      <c r="AD905" s="236"/>
      <c r="AE905" s="236"/>
      <c r="AF905" s="236"/>
      <c r="AG905" s="236"/>
      <c r="AH905" s="236"/>
      <c r="AI905" s="236"/>
      <c r="AJ905" s="236"/>
      <c r="AK905" s="236"/>
      <c r="AL905" s="236"/>
      <c r="AM905" s="236"/>
      <c r="AN905" s="236"/>
      <c r="AO905" s="236"/>
      <c r="AP905" s="236"/>
      <c r="AQ905" s="235"/>
      <c r="AR905" s="235"/>
      <c r="AS905" s="235"/>
      <c r="AT905" s="235"/>
      <c r="AU905" s="235"/>
      <c r="AV905" s="235"/>
      <c r="AW905" s="235"/>
      <c r="AX905" s="235"/>
      <c r="AY905" s="235"/>
      <c r="AZ905" s="235"/>
      <c r="BA905" s="235"/>
      <c r="BB905" s="235"/>
    </row>
    <row r="906" spans="2:54" s="234" customFormat="1" x14ac:dyDescent="0.25">
      <c r="B906" s="207"/>
      <c r="C906" s="378" t="s">
        <v>412</v>
      </c>
      <c r="D906" s="378"/>
      <c r="E906" s="378"/>
      <c r="F906" s="244">
        <f>+IF(F905&gt;75,2,IF(AND(F905&gt;50,F905&lt;76),1,0))</f>
        <v>0</v>
      </c>
      <c r="G906" s="245">
        <f>+IF(G905&gt;75,2,IF(AND(G905&gt;50,G905&lt;76),1,0))</f>
        <v>0</v>
      </c>
      <c r="H906" s="189">
        <f>+F906+G906</f>
        <v>0</v>
      </c>
      <c r="I906" s="189"/>
      <c r="J906" s="189"/>
      <c r="K906" s="189"/>
      <c r="L906" s="189"/>
      <c r="T906" s="235"/>
      <c r="W906" s="236"/>
      <c r="X906" s="236"/>
      <c r="Y906" s="236"/>
      <c r="Z906" s="236"/>
      <c r="AA906" s="236"/>
      <c r="AB906" s="236"/>
      <c r="AC906" s="236"/>
      <c r="AD906" s="236"/>
      <c r="AE906" s="236"/>
      <c r="AF906" s="236"/>
      <c r="AG906" s="236"/>
      <c r="AH906" s="236"/>
      <c r="AI906" s="236"/>
      <c r="AJ906" s="236"/>
      <c r="AK906" s="236"/>
      <c r="AL906" s="236"/>
      <c r="AM906" s="236"/>
      <c r="AN906" s="236"/>
      <c r="AO906" s="236"/>
      <c r="AP906" s="236"/>
      <c r="AQ906" s="235"/>
      <c r="AR906" s="235"/>
      <c r="AS906" s="235"/>
      <c r="AT906" s="235"/>
      <c r="AU906" s="235"/>
      <c r="AV906" s="235"/>
      <c r="AW906" s="235"/>
      <c r="AX906" s="235"/>
      <c r="AY906" s="235"/>
      <c r="AZ906" s="235"/>
      <c r="BA906" s="235"/>
      <c r="BB906" s="235"/>
    </row>
    <row r="907" spans="2:54" s="234" customFormat="1" x14ac:dyDescent="0.25">
      <c r="B907" s="207"/>
      <c r="C907" s="378" t="s">
        <v>384</v>
      </c>
      <c r="D907" s="378"/>
      <c r="E907" s="378"/>
      <c r="F907" s="379">
        <f>+J901-F906</f>
        <v>0</v>
      </c>
      <c r="G907" s="189">
        <f>+L901-G906</f>
        <v>3</v>
      </c>
      <c r="H907" s="176"/>
      <c r="I907" s="176"/>
      <c r="J907" s="176"/>
      <c r="K907" s="176"/>
      <c r="L907" s="176"/>
      <c r="T907" s="235"/>
      <c r="W907" s="236"/>
      <c r="X907" s="236"/>
      <c r="Y907" s="236"/>
      <c r="Z907" s="236"/>
      <c r="AA907" s="236"/>
      <c r="AB907" s="236"/>
      <c r="AC907" s="236"/>
      <c r="AD907" s="236"/>
      <c r="AE907" s="236"/>
      <c r="AF907" s="236"/>
      <c r="AG907" s="236"/>
      <c r="AH907" s="236"/>
      <c r="AI907" s="236"/>
      <c r="AJ907" s="236"/>
      <c r="AK907" s="236"/>
      <c r="AL907" s="236"/>
      <c r="AM907" s="236"/>
      <c r="AN907" s="236"/>
      <c r="AO907" s="236"/>
      <c r="AP907" s="236"/>
      <c r="AQ907" s="235"/>
      <c r="AR907" s="235"/>
      <c r="AS907" s="235"/>
      <c r="AT907" s="235"/>
      <c r="AU907" s="235"/>
      <c r="AV907" s="235"/>
      <c r="AW907" s="235"/>
      <c r="AX907" s="235"/>
      <c r="AY907" s="235"/>
      <c r="AZ907" s="235"/>
      <c r="BA907" s="235"/>
      <c r="BB907" s="235"/>
    </row>
    <row r="908" spans="2:54" s="234" customFormat="1" x14ac:dyDescent="0.25">
      <c r="B908" s="208"/>
      <c r="C908" s="380" t="s">
        <v>385</v>
      </c>
      <c r="D908" s="380"/>
      <c r="E908" s="380"/>
      <c r="F908" s="379"/>
      <c r="G908" s="189">
        <f>+L902-G906</f>
        <v>0</v>
      </c>
      <c r="H908" s="176"/>
      <c r="I908" s="176"/>
      <c r="J908" s="176"/>
      <c r="K908" s="176"/>
      <c r="L908" s="176"/>
      <c r="T908" s="235"/>
      <c r="W908" s="236"/>
      <c r="X908" s="236"/>
      <c r="Y908" s="236"/>
      <c r="Z908" s="236"/>
      <c r="AA908" s="236"/>
      <c r="AB908" s="236"/>
      <c r="AC908" s="236"/>
      <c r="AD908" s="236"/>
      <c r="AE908" s="236"/>
      <c r="AF908" s="236"/>
      <c r="AG908" s="236"/>
      <c r="AH908" s="236"/>
      <c r="AI908" s="236"/>
      <c r="AJ908" s="236"/>
      <c r="AK908" s="236"/>
      <c r="AL908" s="236"/>
      <c r="AM908" s="236"/>
      <c r="AN908" s="236"/>
      <c r="AO908" s="236"/>
      <c r="AP908" s="236"/>
      <c r="AQ908" s="235"/>
      <c r="AR908" s="235"/>
      <c r="AS908" s="235"/>
      <c r="AT908" s="235"/>
      <c r="AU908" s="235"/>
      <c r="AV908" s="235"/>
      <c r="AW908" s="235"/>
      <c r="AX908" s="235"/>
      <c r="AY908" s="235"/>
      <c r="AZ908" s="235"/>
      <c r="BA908" s="235"/>
      <c r="BB908" s="235"/>
    </row>
    <row r="909" spans="2:54" s="234" customFormat="1" x14ac:dyDescent="0.25">
      <c r="T909" s="235"/>
      <c r="W909" s="236"/>
      <c r="X909" s="236"/>
      <c r="Y909" s="236"/>
      <c r="Z909" s="236"/>
      <c r="AA909" s="236"/>
      <c r="AB909" s="236"/>
      <c r="AC909" s="236"/>
      <c r="AD909" s="236"/>
      <c r="AE909" s="236"/>
      <c r="AF909" s="236"/>
      <c r="AG909" s="236"/>
      <c r="AH909" s="236"/>
      <c r="AI909" s="236"/>
      <c r="AJ909" s="236"/>
      <c r="AK909" s="236"/>
      <c r="AL909" s="236"/>
      <c r="AM909" s="236"/>
      <c r="AN909" s="236"/>
      <c r="AO909" s="236"/>
      <c r="AP909" s="236"/>
      <c r="AQ909" s="235"/>
      <c r="AR909" s="235"/>
      <c r="AS909" s="235"/>
      <c r="AT909" s="235"/>
      <c r="AU909" s="235"/>
      <c r="AV909" s="235"/>
      <c r="AW909" s="235"/>
      <c r="AX909" s="235"/>
      <c r="AY909" s="235"/>
      <c r="AZ909" s="235"/>
      <c r="BA909" s="235"/>
      <c r="BB909" s="235"/>
    </row>
    <row r="910" spans="2:54" s="234" customFormat="1" x14ac:dyDescent="0.25">
      <c r="T910" s="235"/>
      <c r="W910" s="236"/>
      <c r="X910" s="236"/>
      <c r="Y910" s="236"/>
      <c r="Z910" s="236"/>
      <c r="AA910" s="236"/>
      <c r="AB910" s="236"/>
      <c r="AC910" s="236"/>
      <c r="AD910" s="236"/>
      <c r="AE910" s="236"/>
      <c r="AF910" s="236"/>
      <c r="AG910" s="236"/>
      <c r="AH910" s="236"/>
      <c r="AI910" s="236"/>
      <c r="AJ910" s="236"/>
      <c r="AK910" s="236"/>
      <c r="AL910" s="236"/>
      <c r="AM910" s="236"/>
      <c r="AN910" s="236"/>
      <c r="AO910" s="236"/>
      <c r="AP910" s="236"/>
      <c r="AQ910" s="235"/>
      <c r="AR910" s="235"/>
      <c r="AS910" s="235"/>
      <c r="AT910" s="235"/>
      <c r="AU910" s="235"/>
      <c r="AV910" s="235"/>
      <c r="AW910" s="235"/>
      <c r="AX910" s="235"/>
      <c r="AY910" s="235"/>
      <c r="AZ910" s="235"/>
      <c r="BA910" s="235"/>
      <c r="BB910" s="235"/>
    </row>
    <row r="911" spans="2:54" s="234" customFormat="1" x14ac:dyDescent="0.25">
      <c r="B911" s="237" t="s">
        <v>342</v>
      </c>
      <c r="C911" s="237"/>
      <c r="D911" s="237"/>
      <c r="E911" s="237" t="str">
        <f>+E664</f>
        <v>Rara vez</v>
      </c>
      <c r="F911" s="237" t="str">
        <f t="shared" ref="F911:N911" si="36">+F664</f>
        <v>Rara vez</v>
      </c>
      <c r="G911" s="237" t="str">
        <f t="shared" si="36"/>
        <v>Rara vez</v>
      </c>
      <c r="H911" s="237" t="str">
        <f t="shared" si="36"/>
        <v>Rara vez</v>
      </c>
      <c r="I911" s="237" t="str">
        <f t="shared" si="36"/>
        <v>Rara vez</v>
      </c>
      <c r="J911" s="237" t="str">
        <f t="shared" si="36"/>
        <v>Rara vez</v>
      </c>
      <c r="K911" s="237" t="str">
        <f t="shared" si="36"/>
        <v>Rara vez</v>
      </c>
      <c r="L911" s="237" t="str">
        <f t="shared" si="36"/>
        <v>Rara vez</v>
      </c>
      <c r="M911" s="237" t="str">
        <f t="shared" si="36"/>
        <v>Rara vez</v>
      </c>
      <c r="N911" s="237" t="str">
        <f t="shared" si="36"/>
        <v>Rara vez</v>
      </c>
      <c r="T911" s="235"/>
      <c r="W911" s="236"/>
      <c r="X911" s="236"/>
      <c r="Y911" s="236"/>
      <c r="Z911" s="236"/>
      <c r="AA911" s="236"/>
      <c r="AB911" s="236"/>
      <c r="AC911" s="236"/>
      <c r="AD911" s="236"/>
      <c r="AE911" s="236"/>
      <c r="AF911" s="236"/>
      <c r="AG911" s="236"/>
      <c r="AH911" s="236"/>
      <c r="AI911" s="236"/>
      <c r="AJ911" s="236"/>
      <c r="AK911" s="236"/>
      <c r="AL911" s="236"/>
      <c r="AM911" s="236"/>
      <c r="AN911" s="236"/>
      <c r="AO911" s="236"/>
      <c r="AP911" s="236"/>
      <c r="AQ911" s="235"/>
      <c r="AR911" s="235"/>
      <c r="AS911" s="235"/>
      <c r="AT911" s="235"/>
      <c r="AU911" s="235"/>
      <c r="AV911" s="235"/>
      <c r="AW911" s="235"/>
      <c r="AX911" s="235"/>
      <c r="AY911" s="235"/>
      <c r="AZ911" s="235"/>
      <c r="BA911" s="235"/>
      <c r="BB911" s="235"/>
    </row>
    <row r="912" spans="2:54" s="234" customFormat="1" x14ac:dyDescent="0.25">
      <c r="B912" s="237" t="s">
        <v>189</v>
      </c>
      <c r="C912" s="237" t="s">
        <v>295</v>
      </c>
      <c r="D912" s="238" t="s">
        <v>345</v>
      </c>
      <c r="E912" s="237" t="str">
        <f>+E691</f>
        <v>Insignificante</v>
      </c>
      <c r="F912" s="237" t="str">
        <f t="shared" ref="F912:N912" si="37">+F691</f>
        <v>Insignificante</v>
      </c>
      <c r="G912" s="237" t="str">
        <f t="shared" si="37"/>
        <v>Insignificante</v>
      </c>
      <c r="H912" s="237" t="str">
        <f t="shared" si="37"/>
        <v>Insignificante</v>
      </c>
      <c r="I912" s="237" t="str">
        <f t="shared" si="37"/>
        <v>Insignificante</v>
      </c>
      <c r="J912" s="237" t="str">
        <f t="shared" si="37"/>
        <v>Insignificante</v>
      </c>
      <c r="K912" s="237" t="str">
        <f t="shared" si="37"/>
        <v>Insignificante</v>
      </c>
      <c r="L912" s="237" t="str">
        <f t="shared" si="37"/>
        <v>Insignificante</v>
      </c>
      <c r="M912" s="237" t="str">
        <f t="shared" si="37"/>
        <v>Insignificante</v>
      </c>
      <c r="N912" s="237" t="str">
        <f t="shared" si="37"/>
        <v>Insignificante</v>
      </c>
      <c r="T912" s="235"/>
      <c r="W912" s="236"/>
      <c r="X912" s="236"/>
      <c r="Y912" s="236"/>
      <c r="Z912" s="236"/>
      <c r="AA912" s="236"/>
      <c r="AB912" s="236"/>
      <c r="AC912" s="236"/>
      <c r="AD912" s="236"/>
      <c r="AE912" s="236"/>
      <c r="AF912" s="236"/>
      <c r="AG912" s="236"/>
      <c r="AH912" s="236"/>
      <c r="AI912" s="236"/>
      <c r="AJ912" s="236"/>
      <c r="AK912" s="236"/>
      <c r="AL912" s="236"/>
      <c r="AM912" s="236"/>
      <c r="AN912" s="236"/>
      <c r="AO912" s="236"/>
      <c r="AP912" s="236"/>
      <c r="AQ912" s="235"/>
      <c r="AR912" s="235"/>
      <c r="AS912" s="235"/>
      <c r="AT912" s="235"/>
      <c r="AU912" s="235"/>
      <c r="AV912" s="235"/>
      <c r="AW912" s="235"/>
      <c r="AX912" s="235"/>
      <c r="AY912" s="235"/>
      <c r="AZ912" s="235"/>
      <c r="BA912" s="235"/>
      <c r="BB912" s="235"/>
    </row>
    <row r="913" spans="2:54" s="234" customFormat="1" x14ac:dyDescent="0.25">
      <c r="B913" s="207" t="s">
        <v>343</v>
      </c>
      <c r="C913" s="176" t="s">
        <v>300</v>
      </c>
      <c r="D913" s="189">
        <v>1</v>
      </c>
      <c r="E913" s="189">
        <f>+IF(AND($B913=E$911,$C913=E$912),$D913,0)</f>
        <v>1</v>
      </c>
      <c r="F913" s="189">
        <f t="shared" ref="F913:N913" si="38">+IF(AND($B913=F$911,$C913=F$912),$D913,0)</f>
        <v>1</v>
      </c>
      <c r="G913" s="189">
        <f t="shared" si="38"/>
        <v>1</v>
      </c>
      <c r="H913" s="189">
        <f t="shared" si="38"/>
        <v>1</v>
      </c>
      <c r="I913" s="189">
        <f t="shared" si="38"/>
        <v>1</v>
      </c>
      <c r="J913" s="189">
        <f t="shared" si="38"/>
        <v>1</v>
      </c>
      <c r="K913" s="189">
        <f t="shared" si="38"/>
        <v>1</v>
      </c>
      <c r="L913" s="189">
        <f t="shared" si="38"/>
        <v>1</v>
      </c>
      <c r="M913" s="189">
        <f t="shared" si="38"/>
        <v>1</v>
      </c>
      <c r="N913" s="189">
        <f t="shared" si="38"/>
        <v>1</v>
      </c>
      <c r="T913" s="235"/>
      <c r="W913" s="236"/>
      <c r="X913" s="236"/>
      <c r="Y913" s="236"/>
      <c r="Z913" s="236"/>
      <c r="AA913" s="236"/>
      <c r="AB913" s="236"/>
      <c r="AC913" s="236"/>
      <c r="AD913" s="236"/>
      <c r="AE913" s="236"/>
      <c r="AF913" s="236"/>
      <c r="AG913" s="236"/>
      <c r="AH913" s="236"/>
      <c r="AI913" s="236"/>
      <c r="AJ913" s="236"/>
      <c r="AK913" s="236"/>
      <c r="AL913" s="236"/>
      <c r="AM913" s="236"/>
      <c r="AN913" s="236"/>
      <c r="AO913" s="236"/>
      <c r="AP913" s="236"/>
      <c r="AQ913" s="235"/>
      <c r="AR913" s="235"/>
      <c r="AS913" s="235"/>
      <c r="AT913" s="235"/>
      <c r="AU913" s="235"/>
      <c r="AV913" s="235"/>
      <c r="AW913" s="235"/>
      <c r="AX913" s="235"/>
      <c r="AY913" s="235"/>
      <c r="AZ913" s="235"/>
      <c r="BA913" s="235"/>
      <c r="BB913" s="235"/>
    </row>
    <row r="914" spans="2:54" s="234" customFormat="1" x14ac:dyDescent="0.25">
      <c r="B914" s="207" t="s">
        <v>343</v>
      </c>
      <c r="C914" s="176" t="s">
        <v>299</v>
      </c>
      <c r="D914" s="189">
        <v>1</v>
      </c>
      <c r="E914" s="189">
        <f t="shared" ref="E914:N937" si="39">+IF(AND($B914=E$911,$C914=E$912),$D914,0)</f>
        <v>0</v>
      </c>
      <c r="F914" s="189">
        <f t="shared" si="39"/>
        <v>0</v>
      </c>
      <c r="G914" s="189">
        <f t="shared" si="39"/>
        <v>0</v>
      </c>
      <c r="H914" s="189">
        <f t="shared" si="39"/>
        <v>0</v>
      </c>
      <c r="I914" s="189">
        <f t="shared" si="39"/>
        <v>0</v>
      </c>
      <c r="J914" s="189">
        <f t="shared" si="39"/>
        <v>0</v>
      </c>
      <c r="K914" s="189">
        <f t="shared" si="39"/>
        <v>0</v>
      </c>
      <c r="L914" s="189">
        <f t="shared" si="39"/>
        <v>0</v>
      </c>
      <c r="M914" s="189">
        <f t="shared" si="39"/>
        <v>0</v>
      </c>
      <c r="N914" s="189">
        <f t="shared" si="39"/>
        <v>0</v>
      </c>
      <c r="T914" s="235"/>
      <c r="W914" s="236"/>
      <c r="X914" s="236"/>
      <c r="Y914" s="236"/>
      <c r="Z914" s="236"/>
      <c r="AA914" s="236"/>
      <c r="AB914" s="236"/>
      <c r="AC914" s="236"/>
      <c r="AD914" s="236"/>
      <c r="AE914" s="236"/>
      <c r="AF914" s="236"/>
      <c r="AG914" s="236"/>
      <c r="AH914" s="236"/>
      <c r="AI914" s="236"/>
      <c r="AJ914" s="236"/>
      <c r="AK914" s="236"/>
      <c r="AL914" s="236"/>
      <c r="AM914" s="236"/>
      <c r="AN914" s="236"/>
      <c r="AO914" s="236"/>
      <c r="AP914" s="236"/>
      <c r="AQ914" s="235"/>
      <c r="AR914" s="235"/>
      <c r="AS914" s="235"/>
      <c r="AT914" s="235"/>
      <c r="AU914" s="235"/>
      <c r="AV914" s="235"/>
      <c r="AW914" s="235"/>
      <c r="AX914" s="235"/>
      <c r="AY914" s="235"/>
      <c r="AZ914" s="235"/>
      <c r="BA914" s="235"/>
      <c r="BB914" s="235"/>
    </row>
    <row r="915" spans="2:54" s="234" customFormat="1" x14ac:dyDescent="0.25">
      <c r="B915" s="207" t="s">
        <v>343</v>
      </c>
      <c r="C915" s="176" t="s">
        <v>298</v>
      </c>
      <c r="D915" s="189">
        <v>2</v>
      </c>
      <c r="E915" s="189">
        <f t="shared" si="39"/>
        <v>0</v>
      </c>
      <c r="F915" s="189">
        <f t="shared" si="39"/>
        <v>0</v>
      </c>
      <c r="G915" s="189">
        <f t="shared" si="39"/>
        <v>0</v>
      </c>
      <c r="H915" s="189">
        <f t="shared" si="39"/>
        <v>0</v>
      </c>
      <c r="I915" s="189">
        <f t="shared" si="39"/>
        <v>0</v>
      </c>
      <c r="J915" s="189">
        <f t="shared" si="39"/>
        <v>0</v>
      </c>
      <c r="K915" s="189">
        <f t="shared" si="39"/>
        <v>0</v>
      </c>
      <c r="L915" s="189">
        <f t="shared" si="39"/>
        <v>0</v>
      </c>
      <c r="M915" s="189">
        <f t="shared" si="39"/>
        <v>0</v>
      </c>
      <c r="N915" s="189">
        <f t="shared" si="39"/>
        <v>0</v>
      </c>
      <c r="T915" s="235"/>
      <c r="W915" s="236"/>
      <c r="X915" s="236"/>
      <c r="Y915" s="236"/>
      <c r="Z915" s="236"/>
      <c r="AA915" s="236"/>
      <c r="AB915" s="236"/>
      <c r="AC915" s="236"/>
      <c r="AD915" s="236"/>
      <c r="AE915" s="236"/>
      <c r="AF915" s="236"/>
      <c r="AG915" s="236"/>
      <c r="AH915" s="236"/>
      <c r="AI915" s="236"/>
      <c r="AJ915" s="236"/>
      <c r="AK915" s="236"/>
      <c r="AL915" s="236"/>
      <c r="AM915" s="236"/>
      <c r="AN915" s="236"/>
      <c r="AO915" s="236"/>
      <c r="AP915" s="236"/>
      <c r="AQ915" s="235"/>
      <c r="AR915" s="235"/>
      <c r="AS915" s="235"/>
      <c r="AT915" s="235"/>
      <c r="AU915" s="235"/>
      <c r="AV915" s="235"/>
      <c r="AW915" s="235"/>
      <c r="AX915" s="235"/>
      <c r="AY915" s="235"/>
      <c r="AZ915" s="235"/>
      <c r="BA915" s="235"/>
      <c r="BB915" s="235"/>
    </row>
    <row r="916" spans="2:54" s="234" customFormat="1" x14ac:dyDescent="0.25">
      <c r="B916" s="207" t="s">
        <v>343</v>
      </c>
      <c r="C916" s="176" t="s">
        <v>297</v>
      </c>
      <c r="D916" s="189">
        <v>3</v>
      </c>
      <c r="E916" s="189">
        <f t="shared" si="39"/>
        <v>0</v>
      </c>
      <c r="F916" s="189">
        <f t="shared" si="39"/>
        <v>0</v>
      </c>
      <c r="G916" s="189">
        <f t="shared" si="39"/>
        <v>0</v>
      </c>
      <c r="H916" s="189">
        <f t="shared" si="39"/>
        <v>0</v>
      </c>
      <c r="I916" s="189">
        <f t="shared" si="39"/>
        <v>0</v>
      </c>
      <c r="J916" s="189">
        <f t="shared" si="39"/>
        <v>0</v>
      </c>
      <c r="K916" s="189">
        <f t="shared" si="39"/>
        <v>0</v>
      </c>
      <c r="L916" s="189">
        <f t="shared" si="39"/>
        <v>0</v>
      </c>
      <c r="M916" s="189">
        <f t="shared" si="39"/>
        <v>0</v>
      </c>
      <c r="N916" s="189">
        <f t="shared" si="39"/>
        <v>0</v>
      </c>
      <c r="T916" s="235"/>
      <c r="W916" s="236"/>
      <c r="X916" s="236"/>
      <c r="Y916" s="236"/>
      <c r="Z916" s="236"/>
      <c r="AA916" s="236"/>
      <c r="AB916" s="236"/>
      <c r="AC916" s="236"/>
      <c r="AD916" s="236"/>
      <c r="AE916" s="236"/>
      <c r="AF916" s="236"/>
      <c r="AG916" s="236"/>
      <c r="AH916" s="236"/>
      <c r="AI916" s="236"/>
      <c r="AJ916" s="236"/>
      <c r="AK916" s="236"/>
      <c r="AL916" s="236"/>
      <c r="AM916" s="236"/>
      <c r="AN916" s="236"/>
      <c r="AO916" s="236"/>
      <c r="AP916" s="236"/>
      <c r="AQ916" s="235"/>
      <c r="AR916" s="235"/>
      <c r="AS916" s="235"/>
      <c r="AT916" s="235"/>
      <c r="AU916" s="235"/>
      <c r="AV916" s="235"/>
      <c r="AW916" s="235"/>
      <c r="AX916" s="235"/>
      <c r="AY916" s="235"/>
      <c r="AZ916" s="235"/>
      <c r="BA916" s="235"/>
      <c r="BB916" s="235"/>
    </row>
    <row r="917" spans="2:54" s="234" customFormat="1" x14ac:dyDescent="0.25">
      <c r="B917" s="208" t="s">
        <v>343</v>
      </c>
      <c r="C917" s="209" t="s">
        <v>296</v>
      </c>
      <c r="D917" s="189">
        <v>3</v>
      </c>
      <c r="E917" s="189">
        <f t="shared" si="39"/>
        <v>0</v>
      </c>
      <c r="F917" s="189">
        <f t="shared" si="39"/>
        <v>0</v>
      </c>
      <c r="G917" s="189">
        <f t="shared" si="39"/>
        <v>0</v>
      </c>
      <c r="H917" s="189">
        <f t="shared" si="39"/>
        <v>0</v>
      </c>
      <c r="I917" s="189">
        <f t="shared" si="39"/>
        <v>0</v>
      </c>
      <c r="J917" s="189">
        <f t="shared" si="39"/>
        <v>0</v>
      </c>
      <c r="K917" s="189">
        <f t="shared" si="39"/>
        <v>0</v>
      </c>
      <c r="L917" s="189">
        <f t="shared" si="39"/>
        <v>0</v>
      </c>
      <c r="M917" s="189">
        <f t="shared" si="39"/>
        <v>0</v>
      </c>
      <c r="N917" s="189">
        <f t="shared" si="39"/>
        <v>0</v>
      </c>
      <c r="T917" s="235"/>
      <c r="W917" s="236"/>
      <c r="X917" s="236"/>
      <c r="Y917" s="236"/>
      <c r="Z917" s="236"/>
      <c r="AA917" s="236"/>
      <c r="AB917" s="236"/>
      <c r="AC917" s="236"/>
      <c r="AD917" s="236"/>
      <c r="AE917" s="236"/>
      <c r="AF917" s="236"/>
      <c r="AG917" s="236"/>
      <c r="AH917" s="236"/>
      <c r="AI917" s="236"/>
      <c r="AJ917" s="236"/>
      <c r="AK917" s="236"/>
      <c r="AL917" s="236"/>
      <c r="AM917" s="236"/>
      <c r="AN917" s="236"/>
      <c r="AO917" s="236"/>
      <c r="AP917" s="236"/>
      <c r="AQ917" s="235"/>
      <c r="AR917" s="235"/>
      <c r="AS917" s="235"/>
      <c r="AT917" s="235"/>
      <c r="AU917" s="235"/>
      <c r="AV917" s="235"/>
      <c r="AW917" s="235"/>
      <c r="AX917" s="235"/>
      <c r="AY917" s="235"/>
      <c r="AZ917" s="235"/>
      <c r="BA917" s="235"/>
      <c r="BB917" s="235"/>
    </row>
    <row r="918" spans="2:54" s="234" customFormat="1" x14ac:dyDescent="0.25">
      <c r="B918" s="204" t="s">
        <v>280</v>
      </c>
      <c r="C918" s="205" t="s">
        <v>300</v>
      </c>
      <c r="D918" s="189">
        <v>1</v>
      </c>
      <c r="E918" s="189">
        <f t="shared" si="39"/>
        <v>0</v>
      </c>
      <c r="F918" s="189">
        <f t="shared" si="39"/>
        <v>0</v>
      </c>
      <c r="G918" s="189">
        <f t="shared" si="39"/>
        <v>0</v>
      </c>
      <c r="H918" s="189">
        <f t="shared" si="39"/>
        <v>0</v>
      </c>
      <c r="I918" s="189">
        <f t="shared" si="39"/>
        <v>0</v>
      </c>
      <c r="J918" s="189">
        <f t="shared" si="39"/>
        <v>0</v>
      </c>
      <c r="K918" s="189">
        <f t="shared" si="39"/>
        <v>0</v>
      </c>
      <c r="L918" s="189">
        <f t="shared" si="39"/>
        <v>0</v>
      </c>
      <c r="M918" s="189">
        <f t="shared" si="39"/>
        <v>0</v>
      </c>
      <c r="N918" s="189">
        <f t="shared" si="39"/>
        <v>0</v>
      </c>
      <c r="T918" s="235"/>
      <c r="W918" s="236"/>
      <c r="X918" s="236"/>
      <c r="Y918" s="236"/>
      <c r="Z918" s="236"/>
      <c r="AA918" s="236"/>
      <c r="AB918" s="236"/>
      <c r="AC918" s="236"/>
      <c r="AD918" s="236"/>
      <c r="AE918" s="236"/>
      <c r="AF918" s="236"/>
      <c r="AG918" s="236"/>
      <c r="AH918" s="236"/>
      <c r="AI918" s="236"/>
      <c r="AJ918" s="236"/>
      <c r="AK918" s="236"/>
      <c r="AL918" s="236"/>
      <c r="AM918" s="236"/>
      <c r="AN918" s="236"/>
      <c r="AO918" s="236"/>
      <c r="AP918" s="236"/>
      <c r="AQ918" s="235"/>
      <c r="AR918" s="235"/>
      <c r="AS918" s="235"/>
      <c r="AT918" s="235"/>
      <c r="AU918" s="235"/>
      <c r="AV918" s="235"/>
      <c r="AW918" s="235"/>
      <c r="AX918" s="235"/>
      <c r="AY918" s="235"/>
      <c r="AZ918" s="235"/>
      <c r="BA918" s="235"/>
      <c r="BB918" s="235"/>
    </row>
    <row r="919" spans="2:54" s="234" customFormat="1" x14ac:dyDescent="0.25">
      <c r="B919" s="207" t="s">
        <v>280</v>
      </c>
      <c r="C919" s="176" t="s">
        <v>299</v>
      </c>
      <c r="D919" s="189">
        <v>1</v>
      </c>
      <c r="E919" s="189">
        <f t="shared" si="39"/>
        <v>0</v>
      </c>
      <c r="F919" s="189">
        <f t="shared" si="39"/>
        <v>0</v>
      </c>
      <c r="G919" s="189">
        <f t="shared" si="39"/>
        <v>0</v>
      </c>
      <c r="H919" s="189">
        <f t="shared" si="39"/>
        <v>0</v>
      </c>
      <c r="I919" s="189">
        <f t="shared" si="39"/>
        <v>0</v>
      </c>
      <c r="J919" s="189">
        <f t="shared" si="39"/>
        <v>0</v>
      </c>
      <c r="K919" s="189">
        <f t="shared" si="39"/>
        <v>0</v>
      </c>
      <c r="L919" s="189">
        <f t="shared" si="39"/>
        <v>0</v>
      </c>
      <c r="M919" s="189">
        <f t="shared" si="39"/>
        <v>0</v>
      </c>
      <c r="N919" s="189">
        <f t="shared" si="39"/>
        <v>0</v>
      </c>
      <c r="T919" s="235"/>
      <c r="W919" s="236"/>
      <c r="X919" s="236"/>
      <c r="Y919" s="236"/>
      <c r="Z919" s="236"/>
      <c r="AA919" s="236"/>
      <c r="AB919" s="236"/>
      <c r="AC919" s="236"/>
      <c r="AD919" s="236"/>
      <c r="AE919" s="236"/>
      <c r="AF919" s="236"/>
      <c r="AG919" s="236"/>
      <c r="AH919" s="236"/>
      <c r="AI919" s="236"/>
      <c r="AJ919" s="236"/>
      <c r="AK919" s="236"/>
      <c r="AL919" s="236"/>
      <c r="AM919" s="236"/>
      <c r="AN919" s="236"/>
      <c r="AO919" s="236"/>
      <c r="AP919" s="236"/>
      <c r="AQ919" s="235"/>
      <c r="AR919" s="235"/>
      <c r="AS919" s="235"/>
      <c r="AT919" s="235"/>
      <c r="AU919" s="235"/>
      <c r="AV919" s="235"/>
      <c r="AW919" s="235"/>
      <c r="AX919" s="235"/>
      <c r="AY919" s="235"/>
      <c r="AZ919" s="235"/>
      <c r="BA919" s="235"/>
      <c r="BB919" s="235"/>
    </row>
    <row r="920" spans="2:54" s="234" customFormat="1" x14ac:dyDescent="0.25">
      <c r="B920" s="207" t="s">
        <v>280</v>
      </c>
      <c r="C920" s="176" t="s">
        <v>298</v>
      </c>
      <c r="D920" s="189">
        <v>2</v>
      </c>
      <c r="E920" s="189">
        <f t="shared" si="39"/>
        <v>0</v>
      </c>
      <c r="F920" s="189">
        <f t="shared" si="39"/>
        <v>0</v>
      </c>
      <c r="G920" s="189">
        <f t="shared" si="39"/>
        <v>0</v>
      </c>
      <c r="H920" s="189">
        <f t="shared" si="39"/>
        <v>0</v>
      </c>
      <c r="I920" s="189">
        <f t="shared" si="39"/>
        <v>0</v>
      </c>
      <c r="J920" s="189">
        <f t="shared" si="39"/>
        <v>0</v>
      </c>
      <c r="K920" s="189">
        <f t="shared" si="39"/>
        <v>0</v>
      </c>
      <c r="L920" s="189">
        <f t="shared" si="39"/>
        <v>0</v>
      </c>
      <c r="M920" s="189">
        <f t="shared" si="39"/>
        <v>0</v>
      </c>
      <c r="N920" s="189">
        <f t="shared" si="39"/>
        <v>0</v>
      </c>
      <c r="T920" s="235"/>
      <c r="W920" s="236"/>
      <c r="X920" s="236"/>
      <c r="Y920" s="236"/>
      <c r="Z920" s="236"/>
      <c r="AA920" s="236"/>
      <c r="AB920" s="236"/>
      <c r="AC920" s="236"/>
      <c r="AD920" s="236"/>
      <c r="AE920" s="236"/>
      <c r="AF920" s="236"/>
      <c r="AG920" s="236"/>
      <c r="AH920" s="236"/>
      <c r="AI920" s="236"/>
      <c r="AJ920" s="236"/>
      <c r="AK920" s="236"/>
      <c r="AL920" s="236"/>
      <c r="AM920" s="236"/>
      <c r="AN920" s="236"/>
      <c r="AO920" s="236"/>
      <c r="AP920" s="236"/>
      <c r="AQ920" s="235"/>
      <c r="AR920" s="235"/>
      <c r="AS920" s="235"/>
      <c r="AT920" s="235"/>
      <c r="AU920" s="235"/>
      <c r="AV920" s="235"/>
      <c r="AW920" s="235"/>
      <c r="AX920" s="235"/>
      <c r="AY920" s="235"/>
      <c r="AZ920" s="235"/>
      <c r="BA920" s="235"/>
      <c r="BB920" s="235"/>
    </row>
    <row r="921" spans="2:54" s="234" customFormat="1" x14ac:dyDescent="0.25">
      <c r="B921" s="207" t="s">
        <v>280</v>
      </c>
      <c r="C921" s="176" t="s">
        <v>297</v>
      </c>
      <c r="D921" s="189">
        <v>3</v>
      </c>
      <c r="E921" s="189">
        <f t="shared" si="39"/>
        <v>0</v>
      </c>
      <c r="F921" s="189">
        <f t="shared" si="39"/>
        <v>0</v>
      </c>
      <c r="G921" s="189">
        <f t="shared" si="39"/>
        <v>0</v>
      </c>
      <c r="H921" s="189">
        <f t="shared" si="39"/>
        <v>0</v>
      </c>
      <c r="I921" s="189">
        <f t="shared" si="39"/>
        <v>0</v>
      </c>
      <c r="J921" s="189">
        <f t="shared" si="39"/>
        <v>0</v>
      </c>
      <c r="K921" s="189">
        <f t="shared" si="39"/>
        <v>0</v>
      </c>
      <c r="L921" s="189">
        <f t="shared" si="39"/>
        <v>0</v>
      </c>
      <c r="M921" s="189">
        <f t="shared" si="39"/>
        <v>0</v>
      </c>
      <c r="N921" s="189">
        <f t="shared" si="39"/>
        <v>0</v>
      </c>
      <c r="T921" s="235"/>
      <c r="W921" s="236"/>
      <c r="X921" s="236"/>
      <c r="Y921" s="236"/>
      <c r="Z921" s="236"/>
      <c r="AA921" s="236"/>
      <c r="AB921" s="236"/>
      <c r="AC921" s="236"/>
      <c r="AD921" s="236"/>
      <c r="AE921" s="236"/>
      <c r="AF921" s="236"/>
      <c r="AG921" s="236"/>
      <c r="AH921" s="236"/>
      <c r="AI921" s="236"/>
      <c r="AJ921" s="236"/>
      <c r="AK921" s="236"/>
      <c r="AL921" s="236"/>
      <c r="AM921" s="236"/>
      <c r="AN921" s="236"/>
      <c r="AO921" s="236"/>
      <c r="AP921" s="236"/>
      <c r="AQ921" s="235"/>
      <c r="AR921" s="235"/>
      <c r="AS921" s="235"/>
      <c r="AT921" s="235"/>
      <c r="AU921" s="235"/>
      <c r="AV921" s="235"/>
      <c r="AW921" s="235"/>
      <c r="AX921" s="235"/>
      <c r="AY921" s="235"/>
      <c r="AZ921" s="235"/>
      <c r="BA921" s="235"/>
      <c r="BB921" s="235"/>
    </row>
    <row r="922" spans="2:54" s="234" customFormat="1" x14ac:dyDescent="0.25">
      <c r="B922" s="208" t="s">
        <v>280</v>
      </c>
      <c r="C922" s="209" t="s">
        <v>296</v>
      </c>
      <c r="D922" s="239">
        <v>4</v>
      </c>
      <c r="E922" s="189">
        <f t="shared" si="39"/>
        <v>0</v>
      </c>
      <c r="F922" s="189">
        <f t="shared" si="39"/>
        <v>0</v>
      </c>
      <c r="G922" s="189">
        <f t="shared" si="39"/>
        <v>0</v>
      </c>
      <c r="H922" s="189">
        <f t="shared" si="39"/>
        <v>0</v>
      </c>
      <c r="I922" s="189">
        <f t="shared" si="39"/>
        <v>0</v>
      </c>
      <c r="J922" s="189">
        <f t="shared" si="39"/>
        <v>0</v>
      </c>
      <c r="K922" s="189">
        <f t="shared" si="39"/>
        <v>0</v>
      </c>
      <c r="L922" s="189">
        <f t="shared" si="39"/>
        <v>0</v>
      </c>
      <c r="M922" s="189">
        <f t="shared" si="39"/>
        <v>0</v>
      </c>
      <c r="N922" s="189">
        <f t="shared" si="39"/>
        <v>0</v>
      </c>
      <c r="T922" s="235"/>
      <c r="W922" s="236"/>
      <c r="X922" s="236"/>
      <c r="Y922" s="236"/>
      <c r="Z922" s="236"/>
      <c r="AA922" s="236"/>
      <c r="AB922" s="236"/>
      <c r="AC922" s="236"/>
      <c r="AD922" s="236"/>
      <c r="AE922" s="236"/>
      <c r="AF922" s="236"/>
      <c r="AG922" s="236"/>
      <c r="AH922" s="236"/>
      <c r="AI922" s="236"/>
      <c r="AJ922" s="236"/>
      <c r="AK922" s="236"/>
      <c r="AL922" s="236"/>
      <c r="AM922" s="236"/>
      <c r="AN922" s="236"/>
      <c r="AO922" s="236"/>
      <c r="AP922" s="236"/>
      <c r="AQ922" s="235"/>
      <c r="AR922" s="235"/>
      <c r="AS922" s="235"/>
      <c r="AT922" s="235"/>
      <c r="AU922" s="235"/>
      <c r="AV922" s="235"/>
      <c r="AW922" s="235"/>
      <c r="AX922" s="235"/>
      <c r="AY922" s="235"/>
      <c r="AZ922" s="235"/>
      <c r="BA922" s="235"/>
      <c r="BB922" s="235"/>
    </row>
    <row r="923" spans="2:54" s="234" customFormat="1" x14ac:dyDescent="0.25">
      <c r="B923" s="204" t="s">
        <v>278</v>
      </c>
      <c r="C923" s="205" t="s">
        <v>300</v>
      </c>
      <c r="D923" s="189">
        <v>1</v>
      </c>
      <c r="E923" s="189">
        <f t="shared" si="39"/>
        <v>0</v>
      </c>
      <c r="F923" s="189">
        <f t="shared" si="39"/>
        <v>0</v>
      </c>
      <c r="G923" s="189">
        <f t="shared" si="39"/>
        <v>0</v>
      </c>
      <c r="H923" s="189">
        <f t="shared" si="39"/>
        <v>0</v>
      </c>
      <c r="I923" s="189">
        <f t="shared" si="39"/>
        <v>0</v>
      </c>
      <c r="J923" s="189">
        <f t="shared" si="39"/>
        <v>0</v>
      </c>
      <c r="K923" s="189">
        <f t="shared" si="39"/>
        <v>0</v>
      </c>
      <c r="L923" s="189">
        <f t="shared" si="39"/>
        <v>0</v>
      </c>
      <c r="M923" s="189">
        <f t="shared" si="39"/>
        <v>0</v>
      </c>
      <c r="N923" s="189">
        <f t="shared" si="39"/>
        <v>0</v>
      </c>
      <c r="T923" s="235"/>
      <c r="W923" s="236"/>
      <c r="X923" s="236"/>
      <c r="Y923" s="236"/>
      <c r="Z923" s="236"/>
      <c r="AA923" s="236"/>
      <c r="AB923" s="236"/>
      <c r="AC923" s="236"/>
      <c r="AD923" s="236"/>
      <c r="AE923" s="236"/>
      <c r="AF923" s="236"/>
      <c r="AG923" s="236"/>
      <c r="AH923" s="236"/>
      <c r="AI923" s="236"/>
      <c r="AJ923" s="236"/>
      <c r="AK923" s="236"/>
      <c r="AL923" s="236"/>
      <c r="AM923" s="236"/>
      <c r="AN923" s="236"/>
      <c r="AO923" s="236"/>
      <c r="AP923" s="236"/>
      <c r="AQ923" s="235"/>
      <c r="AR923" s="235"/>
      <c r="AS923" s="235"/>
      <c r="AT923" s="235"/>
      <c r="AU923" s="235"/>
      <c r="AV923" s="235"/>
      <c r="AW923" s="235"/>
      <c r="AX923" s="235"/>
      <c r="AY923" s="235"/>
      <c r="AZ923" s="235"/>
      <c r="BA923" s="235"/>
      <c r="BB923" s="235"/>
    </row>
    <row r="924" spans="2:54" s="234" customFormat="1" x14ac:dyDescent="0.25">
      <c r="B924" s="207" t="s">
        <v>278</v>
      </c>
      <c r="C924" s="176" t="s">
        <v>299</v>
      </c>
      <c r="D924" s="189">
        <v>2</v>
      </c>
      <c r="E924" s="189">
        <f t="shared" si="39"/>
        <v>0</v>
      </c>
      <c r="F924" s="189">
        <f t="shared" si="39"/>
        <v>0</v>
      </c>
      <c r="G924" s="189">
        <f t="shared" si="39"/>
        <v>0</v>
      </c>
      <c r="H924" s="189">
        <f t="shared" si="39"/>
        <v>0</v>
      </c>
      <c r="I924" s="189">
        <f t="shared" si="39"/>
        <v>0</v>
      </c>
      <c r="J924" s="189">
        <f t="shared" si="39"/>
        <v>0</v>
      </c>
      <c r="K924" s="189">
        <f t="shared" si="39"/>
        <v>0</v>
      </c>
      <c r="L924" s="189">
        <f t="shared" si="39"/>
        <v>0</v>
      </c>
      <c r="M924" s="189">
        <f t="shared" si="39"/>
        <v>0</v>
      </c>
      <c r="N924" s="189">
        <f t="shared" si="39"/>
        <v>0</v>
      </c>
      <c r="T924" s="235"/>
      <c r="W924" s="236"/>
      <c r="X924" s="236"/>
      <c r="Y924" s="236"/>
      <c r="Z924" s="236"/>
      <c r="AA924" s="236"/>
      <c r="AB924" s="236"/>
      <c r="AC924" s="236"/>
      <c r="AD924" s="236"/>
      <c r="AE924" s="236"/>
      <c r="AF924" s="236"/>
      <c r="AG924" s="236"/>
      <c r="AH924" s="236"/>
      <c r="AI924" s="236"/>
      <c r="AJ924" s="236"/>
      <c r="AK924" s="236"/>
      <c r="AL924" s="236"/>
      <c r="AM924" s="236"/>
      <c r="AN924" s="236"/>
      <c r="AO924" s="236"/>
      <c r="AP924" s="236"/>
      <c r="AQ924" s="235"/>
      <c r="AR924" s="235"/>
      <c r="AS924" s="235"/>
      <c r="AT924" s="235"/>
      <c r="AU924" s="235"/>
      <c r="AV924" s="235"/>
      <c r="AW924" s="235"/>
      <c r="AX924" s="235"/>
      <c r="AY924" s="235"/>
      <c r="AZ924" s="235"/>
      <c r="BA924" s="235"/>
      <c r="BB924" s="235"/>
    </row>
    <row r="925" spans="2:54" s="234" customFormat="1" x14ac:dyDescent="0.25">
      <c r="B925" s="207" t="s">
        <v>278</v>
      </c>
      <c r="C925" s="176" t="s">
        <v>298</v>
      </c>
      <c r="D925" s="189">
        <v>3</v>
      </c>
      <c r="E925" s="189">
        <f t="shared" si="39"/>
        <v>0</v>
      </c>
      <c r="F925" s="189">
        <f t="shared" si="39"/>
        <v>0</v>
      </c>
      <c r="G925" s="189">
        <f t="shared" si="39"/>
        <v>0</v>
      </c>
      <c r="H925" s="189">
        <f t="shared" si="39"/>
        <v>0</v>
      </c>
      <c r="I925" s="189">
        <f t="shared" si="39"/>
        <v>0</v>
      </c>
      <c r="J925" s="189">
        <f t="shared" si="39"/>
        <v>0</v>
      </c>
      <c r="K925" s="189">
        <f t="shared" si="39"/>
        <v>0</v>
      </c>
      <c r="L925" s="189">
        <f t="shared" si="39"/>
        <v>0</v>
      </c>
      <c r="M925" s="189">
        <f t="shared" si="39"/>
        <v>0</v>
      </c>
      <c r="N925" s="189">
        <f t="shared" si="39"/>
        <v>0</v>
      </c>
      <c r="T925" s="235"/>
      <c r="W925" s="236"/>
      <c r="X925" s="236"/>
      <c r="Y925" s="236"/>
      <c r="Z925" s="236"/>
      <c r="AA925" s="236"/>
      <c r="AB925" s="236"/>
      <c r="AC925" s="236"/>
      <c r="AD925" s="236"/>
      <c r="AE925" s="236"/>
      <c r="AF925" s="236"/>
      <c r="AG925" s="236"/>
      <c r="AH925" s="236"/>
      <c r="AI925" s="236"/>
      <c r="AJ925" s="236"/>
      <c r="AK925" s="236"/>
      <c r="AL925" s="236"/>
      <c r="AM925" s="236"/>
      <c r="AN925" s="236"/>
      <c r="AO925" s="236"/>
      <c r="AP925" s="236"/>
      <c r="AQ925" s="235"/>
      <c r="AR925" s="235"/>
      <c r="AS925" s="235"/>
      <c r="AT925" s="235"/>
      <c r="AU925" s="235"/>
      <c r="AV925" s="235"/>
      <c r="AW925" s="235"/>
      <c r="AX925" s="235"/>
      <c r="AY925" s="235"/>
      <c r="AZ925" s="235"/>
      <c r="BA925" s="235"/>
      <c r="BB925" s="235"/>
    </row>
    <row r="926" spans="2:54" s="234" customFormat="1" x14ac:dyDescent="0.25">
      <c r="B926" s="207" t="s">
        <v>278</v>
      </c>
      <c r="C926" s="176" t="s">
        <v>297</v>
      </c>
      <c r="D926" s="239">
        <v>4</v>
      </c>
      <c r="E926" s="189">
        <f t="shared" si="39"/>
        <v>0</v>
      </c>
      <c r="F926" s="189">
        <f t="shared" si="39"/>
        <v>0</v>
      </c>
      <c r="G926" s="189">
        <f t="shared" si="39"/>
        <v>0</v>
      </c>
      <c r="H926" s="189">
        <f t="shared" si="39"/>
        <v>0</v>
      </c>
      <c r="I926" s="189">
        <f t="shared" si="39"/>
        <v>0</v>
      </c>
      <c r="J926" s="189">
        <f t="shared" si="39"/>
        <v>0</v>
      </c>
      <c r="K926" s="189">
        <f t="shared" si="39"/>
        <v>0</v>
      </c>
      <c r="L926" s="189">
        <f t="shared" si="39"/>
        <v>0</v>
      </c>
      <c r="M926" s="189">
        <f t="shared" si="39"/>
        <v>0</v>
      </c>
      <c r="N926" s="189">
        <f t="shared" si="39"/>
        <v>0</v>
      </c>
      <c r="T926" s="235"/>
      <c r="W926" s="236"/>
      <c r="X926" s="236"/>
      <c r="Y926" s="236"/>
      <c r="Z926" s="236"/>
      <c r="AA926" s="236"/>
      <c r="AB926" s="236"/>
      <c r="AC926" s="236"/>
      <c r="AD926" s="236"/>
      <c r="AE926" s="236"/>
      <c r="AF926" s="236"/>
      <c r="AG926" s="236"/>
      <c r="AH926" s="236"/>
      <c r="AI926" s="236"/>
      <c r="AJ926" s="236"/>
      <c r="AK926" s="236"/>
      <c r="AL926" s="236"/>
      <c r="AM926" s="236"/>
      <c r="AN926" s="236"/>
      <c r="AO926" s="236"/>
      <c r="AP926" s="236"/>
      <c r="AQ926" s="235"/>
      <c r="AR926" s="235"/>
      <c r="AS926" s="235"/>
      <c r="AT926" s="235"/>
      <c r="AU926" s="235"/>
      <c r="AV926" s="235"/>
      <c r="AW926" s="235"/>
      <c r="AX926" s="235"/>
      <c r="AY926" s="235"/>
      <c r="AZ926" s="235"/>
      <c r="BA926" s="235"/>
      <c r="BB926" s="235"/>
    </row>
    <row r="927" spans="2:54" s="234" customFormat="1" x14ac:dyDescent="0.25">
      <c r="B927" s="208" t="s">
        <v>278</v>
      </c>
      <c r="C927" s="209" t="s">
        <v>296</v>
      </c>
      <c r="D927" s="239">
        <v>4</v>
      </c>
      <c r="E927" s="189">
        <f t="shared" si="39"/>
        <v>0</v>
      </c>
      <c r="F927" s="189">
        <f t="shared" si="39"/>
        <v>0</v>
      </c>
      <c r="G927" s="189">
        <f t="shared" si="39"/>
        <v>0</v>
      </c>
      <c r="H927" s="189">
        <f t="shared" si="39"/>
        <v>0</v>
      </c>
      <c r="I927" s="189">
        <f t="shared" si="39"/>
        <v>0</v>
      </c>
      <c r="J927" s="189">
        <f t="shared" si="39"/>
        <v>0</v>
      </c>
      <c r="K927" s="189">
        <f t="shared" si="39"/>
        <v>0</v>
      </c>
      <c r="L927" s="189">
        <f t="shared" si="39"/>
        <v>0</v>
      </c>
      <c r="M927" s="189">
        <f t="shared" si="39"/>
        <v>0</v>
      </c>
      <c r="N927" s="189">
        <f t="shared" si="39"/>
        <v>0</v>
      </c>
      <c r="T927" s="235"/>
      <c r="W927" s="236"/>
      <c r="X927" s="236"/>
      <c r="Y927" s="236"/>
      <c r="Z927" s="236"/>
      <c r="AA927" s="236"/>
      <c r="AB927" s="236"/>
      <c r="AC927" s="236"/>
      <c r="AD927" s="236"/>
      <c r="AE927" s="236"/>
      <c r="AF927" s="236"/>
      <c r="AG927" s="236"/>
      <c r="AH927" s="236"/>
      <c r="AI927" s="236"/>
      <c r="AJ927" s="236"/>
      <c r="AK927" s="236"/>
      <c r="AL927" s="236"/>
      <c r="AM927" s="236"/>
      <c r="AN927" s="236"/>
      <c r="AO927" s="236"/>
      <c r="AP927" s="236"/>
      <c r="AQ927" s="235"/>
      <c r="AR927" s="235"/>
      <c r="AS927" s="235"/>
      <c r="AT927" s="235"/>
      <c r="AU927" s="235"/>
      <c r="AV927" s="235"/>
      <c r="AW927" s="235"/>
      <c r="AX927" s="235"/>
      <c r="AY927" s="235"/>
      <c r="AZ927" s="235"/>
      <c r="BA927" s="235"/>
      <c r="BB927" s="235"/>
    </row>
    <row r="928" spans="2:54" s="234" customFormat="1" x14ac:dyDescent="0.25">
      <c r="B928" s="204" t="s">
        <v>276</v>
      </c>
      <c r="C928" s="205" t="s">
        <v>300</v>
      </c>
      <c r="D928" s="189">
        <v>2</v>
      </c>
      <c r="E928" s="189">
        <f t="shared" si="39"/>
        <v>0</v>
      </c>
      <c r="F928" s="189">
        <f t="shared" si="39"/>
        <v>0</v>
      </c>
      <c r="G928" s="189">
        <f t="shared" si="39"/>
        <v>0</v>
      </c>
      <c r="H928" s="189">
        <f t="shared" si="39"/>
        <v>0</v>
      </c>
      <c r="I928" s="189">
        <f t="shared" si="39"/>
        <v>0</v>
      </c>
      <c r="J928" s="189">
        <f t="shared" si="39"/>
        <v>0</v>
      </c>
      <c r="K928" s="189">
        <f t="shared" si="39"/>
        <v>0</v>
      </c>
      <c r="L928" s="189">
        <f t="shared" si="39"/>
        <v>0</v>
      </c>
      <c r="M928" s="189">
        <f t="shared" si="39"/>
        <v>0</v>
      </c>
      <c r="N928" s="189">
        <f t="shared" si="39"/>
        <v>0</v>
      </c>
      <c r="T928" s="235"/>
      <c r="W928" s="236"/>
      <c r="X928" s="236"/>
      <c r="Y928" s="236"/>
      <c r="Z928" s="236"/>
      <c r="AA928" s="236"/>
      <c r="AB928" s="236"/>
      <c r="AC928" s="236"/>
      <c r="AD928" s="236"/>
      <c r="AE928" s="236"/>
      <c r="AF928" s="236"/>
      <c r="AG928" s="236"/>
      <c r="AH928" s="236"/>
      <c r="AI928" s="236"/>
      <c r="AJ928" s="236"/>
      <c r="AK928" s="236"/>
      <c r="AL928" s="236"/>
      <c r="AM928" s="236"/>
      <c r="AN928" s="236"/>
      <c r="AO928" s="236"/>
      <c r="AP928" s="236"/>
      <c r="AQ928" s="235"/>
      <c r="AR928" s="235"/>
      <c r="AS928" s="235"/>
      <c r="AT928" s="235"/>
      <c r="AU928" s="235"/>
      <c r="AV928" s="235"/>
      <c r="AW928" s="235"/>
      <c r="AX928" s="235"/>
      <c r="AY928" s="235"/>
      <c r="AZ928" s="235"/>
      <c r="BA928" s="235"/>
      <c r="BB928" s="235"/>
    </row>
    <row r="929" spans="2:54" s="234" customFormat="1" x14ac:dyDescent="0.25">
      <c r="B929" s="207" t="s">
        <v>276</v>
      </c>
      <c r="C929" s="176" t="s">
        <v>299</v>
      </c>
      <c r="D929" s="189">
        <v>3</v>
      </c>
      <c r="E929" s="189">
        <f t="shared" si="39"/>
        <v>0</v>
      </c>
      <c r="F929" s="189">
        <f t="shared" si="39"/>
        <v>0</v>
      </c>
      <c r="G929" s="189">
        <f t="shared" si="39"/>
        <v>0</v>
      </c>
      <c r="H929" s="189">
        <f t="shared" si="39"/>
        <v>0</v>
      </c>
      <c r="I929" s="189">
        <f t="shared" si="39"/>
        <v>0</v>
      </c>
      <c r="J929" s="189">
        <f t="shared" si="39"/>
        <v>0</v>
      </c>
      <c r="K929" s="189">
        <f t="shared" si="39"/>
        <v>0</v>
      </c>
      <c r="L929" s="189">
        <f t="shared" si="39"/>
        <v>0</v>
      </c>
      <c r="M929" s="189">
        <f t="shared" si="39"/>
        <v>0</v>
      </c>
      <c r="N929" s="189">
        <f t="shared" si="39"/>
        <v>0</v>
      </c>
      <c r="T929" s="235"/>
      <c r="W929" s="236"/>
      <c r="X929" s="236"/>
      <c r="Y929" s="236"/>
      <c r="Z929" s="236"/>
      <c r="AA929" s="236"/>
      <c r="AB929" s="236"/>
      <c r="AC929" s="236"/>
      <c r="AD929" s="236"/>
      <c r="AE929" s="236"/>
      <c r="AF929" s="236"/>
      <c r="AG929" s="236"/>
      <c r="AH929" s="236"/>
      <c r="AI929" s="236"/>
      <c r="AJ929" s="236"/>
      <c r="AK929" s="236"/>
      <c r="AL929" s="236"/>
      <c r="AM929" s="236"/>
      <c r="AN929" s="236"/>
      <c r="AO929" s="236"/>
      <c r="AP929" s="236"/>
      <c r="AQ929" s="235"/>
      <c r="AR929" s="235"/>
      <c r="AS929" s="235"/>
      <c r="AT929" s="235"/>
      <c r="AU929" s="235"/>
      <c r="AV929" s="235"/>
      <c r="AW929" s="235"/>
      <c r="AX929" s="235"/>
      <c r="AY929" s="235"/>
      <c r="AZ929" s="235"/>
      <c r="BA929" s="235"/>
      <c r="BB929" s="235"/>
    </row>
    <row r="930" spans="2:54" s="234" customFormat="1" x14ac:dyDescent="0.25">
      <c r="B930" s="207" t="s">
        <v>276</v>
      </c>
      <c r="C930" s="176" t="s">
        <v>298</v>
      </c>
      <c r="D930" s="189">
        <v>3</v>
      </c>
      <c r="E930" s="189">
        <f t="shared" si="39"/>
        <v>0</v>
      </c>
      <c r="F930" s="189">
        <f t="shared" si="39"/>
        <v>0</v>
      </c>
      <c r="G930" s="189">
        <f t="shared" si="39"/>
        <v>0</v>
      </c>
      <c r="H930" s="189">
        <f t="shared" si="39"/>
        <v>0</v>
      </c>
      <c r="I930" s="189">
        <f t="shared" si="39"/>
        <v>0</v>
      </c>
      <c r="J930" s="189">
        <f t="shared" si="39"/>
        <v>0</v>
      </c>
      <c r="K930" s="189">
        <f t="shared" si="39"/>
        <v>0</v>
      </c>
      <c r="L930" s="189">
        <f t="shared" si="39"/>
        <v>0</v>
      </c>
      <c r="M930" s="189">
        <f t="shared" si="39"/>
        <v>0</v>
      </c>
      <c r="N930" s="189">
        <f t="shared" si="39"/>
        <v>0</v>
      </c>
      <c r="T930" s="235"/>
      <c r="W930" s="236"/>
      <c r="X930" s="236"/>
      <c r="Y930" s="236"/>
      <c r="Z930" s="236"/>
      <c r="AA930" s="236"/>
      <c r="AB930" s="236"/>
      <c r="AC930" s="236"/>
      <c r="AD930" s="236"/>
      <c r="AE930" s="236"/>
      <c r="AF930" s="236"/>
      <c r="AG930" s="236"/>
      <c r="AH930" s="236"/>
      <c r="AI930" s="236"/>
      <c r="AJ930" s="236"/>
      <c r="AK930" s="236"/>
      <c r="AL930" s="236"/>
      <c r="AM930" s="236"/>
      <c r="AN930" s="236"/>
      <c r="AO930" s="236"/>
      <c r="AP930" s="236"/>
      <c r="AQ930" s="235"/>
      <c r="AR930" s="235"/>
      <c r="AS930" s="235"/>
      <c r="AT930" s="235"/>
      <c r="AU930" s="235"/>
      <c r="AV930" s="235"/>
      <c r="AW930" s="235"/>
      <c r="AX930" s="235"/>
      <c r="AY930" s="235"/>
      <c r="AZ930" s="235"/>
      <c r="BA930" s="235"/>
      <c r="BB930" s="235"/>
    </row>
    <row r="931" spans="2:54" s="234" customFormat="1" x14ac:dyDescent="0.25">
      <c r="B931" s="207" t="s">
        <v>276</v>
      </c>
      <c r="C931" s="176" t="s">
        <v>297</v>
      </c>
      <c r="D931" s="239">
        <v>4</v>
      </c>
      <c r="E931" s="189">
        <f t="shared" si="39"/>
        <v>0</v>
      </c>
      <c r="F931" s="189">
        <f t="shared" si="39"/>
        <v>0</v>
      </c>
      <c r="G931" s="189">
        <f t="shared" si="39"/>
        <v>0</v>
      </c>
      <c r="H931" s="189">
        <f t="shared" si="39"/>
        <v>0</v>
      </c>
      <c r="I931" s="189">
        <f t="shared" si="39"/>
        <v>0</v>
      </c>
      <c r="J931" s="189">
        <f t="shared" si="39"/>
        <v>0</v>
      </c>
      <c r="K931" s="189">
        <f t="shared" si="39"/>
        <v>0</v>
      </c>
      <c r="L931" s="189">
        <f t="shared" si="39"/>
        <v>0</v>
      </c>
      <c r="M931" s="189">
        <f t="shared" si="39"/>
        <v>0</v>
      </c>
      <c r="N931" s="189">
        <f t="shared" si="39"/>
        <v>0</v>
      </c>
      <c r="T931" s="235"/>
      <c r="W931" s="236"/>
      <c r="X931" s="236"/>
      <c r="Y931" s="236"/>
      <c r="Z931" s="236"/>
      <c r="AA931" s="236"/>
      <c r="AB931" s="236"/>
      <c r="AC931" s="236"/>
      <c r="AD931" s="236"/>
      <c r="AE931" s="236"/>
      <c r="AF931" s="236"/>
      <c r="AG931" s="236"/>
      <c r="AH931" s="236"/>
      <c r="AI931" s="236"/>
      <c r="AJ931" s="236"/>
      <c r="AK931" s="236"/>
      <c r="AL931" s="236"/>
      <c r="AM931" s="236"/>
      <c r="AN931" s="236"/>
      <c r="AO931" s="236"/>
      <c r="AP931" s="236"/>
      <c r="AQ931" s="235"/>
      <c r="AR931" s="235"/>
      <c r="AS931" s="235"/>
      <c r="AT931" s="235"/>
      <c r="AU931" s="235"/>
      <c r="AV931" s="235"/>
      <c r="AW931" s="235"/>
      <c r="AX931" s="235"/>
      <c r="AY931" s="235"/>
      <c r="AZ931" s="235"/>
      <c r="BA931" s="235"/>
      <c r="BB931" s="235"/>
    </row>
    <row r="932" spans="2:54" s="234" customFormat="1" x14ac:dyDescent="0.25">
      <c r="B932" s="208" t="s">
        <v>276</v>
      </c>
      <c r="C932" s="209" t="s">
        <v>296</v>
      </c>
      <c r="D932" s="239">
        <v>4</v>
      </c>
      <c r="E932" s="189">
        <f t="shared" si="39"/>
        <v>0</v>
      </c>
      <c r="F932" s="189">
        <f t="shared" si="39"/>
        <v>0</v>
      </c>
      <c r="G932" s="189">
        <f t="shared" si="39"/>
        <v>0</v>
      </c>
      <c r="H932" s="189">
        <f t="shared" si="39"/>
        <v>0</v>
      </c>
      <c r="I932" s="189">
        <f t="shared" si="39"/>
        <v>0</v>
      </c>
      <c r="J932" s="189">
        <f t="shared" si="39"/>
        <v>0</v>
      </c>
      <c r="K932" s="189">
        <f t="shared" si="39"/>
        <v>0</v>
      </c>
      <c r="L932" s="189">
        <f t="shared" si="39"/>
        <v>0</v>
      </c>
      <c r="M932" s="189">
        <f t="shared" si="39"/>
        <v>0</v>
      </c>
      <c r="N932" s="189">
        <f t="shared" si="39"/>
        <v>0</v>
      </c>
      <c r="T932" s="235"/>
      <c r="W932" s="236"/>
      <c r="X932" s="236"/>
      <c r="Y932" s="236"/>
      <c r="Z932" s="236"/>
      <c r="AA932" s="236"/>
      <c r="AB932" s="236"/>
      <c r="AC932" s="236"/>
      <c r="AD932" s="236"/>
      <c r="AE932" s="236"/>
      <c r="AF932" s="236"/>
      <c r="AG932" s="236"/>
      <c r="AH932" s="236"/>
      <c r="AI932" s="236"/>
      <c r="AJ932" s="236"/>
      <c r="AK932" s="236"/>
      <c r="AL932" s="236"/>
      <c r="AM932" s="236"/>
      <c r="AN932" s="236"/>
      <c r="AO932" s="236"/>
      <c r="AP932" s="236"/>
      <c r="AQ932" s="235"/>
      <c r="AR932" s="235"/>
      <c r="AS932" s="235"/>
      <c r="AT932" s="235"/>
      <c r="AU932" s="235"/>
      <c r="AV932" s="235"/>
      <c r="AW932" s="235"/>
      <c r="AX932" s="235"/>
      <c r="AY932" s="235"/>
      <c r="AZ932" s="235"/>
      <c r="BA932" s="235"/>
      <c r="BB932" s="235"/>
    </row>
    <row r="933" spans="2:54" s="234" customFormat="1" x14ac:dyDescent="0.25">
      <c r="B933" s="204" t="s">
        <v>344</v>
      </c>
      <c r="C933" s="205" t="s">
        <v>300</v>
      </c>
      <c r="D933" s="189">
        <v>3</v>
      </c>
      <c r="E933" s="189">
        <f t="shared" si="39"/>
        <v>0</v>
      </c>
      <c r="F933" s="189">
        <f t="shared" si="39"/>
        <v>0</v>
      </c>
      <c r="G933" s="189">
        <f t="shared" si="39"/>
        <v>0</v>
      </c>
      <c r="H933" s="189">
        <f t="shared" si="39"/>
        <v>0</v>
      </c>
      <c r="I933" s="189">
        <f t="shared" si="39"/>
        <v>0</v>
      </c>
      <c r="J933" s="189">
        <f t="shared" si="39"/>
        <v>0</v>
      </c>
      <c r="K933" s="189">
        <f t="shared" si="39"/>
        <v>0</v>
      </c>
      <c r="L933" s="189">
        <f t="shared" si="39"/>
        <v>0</v>
      </c>
      <c r="M933" s="189">
        <f t="shared" si="39"/>
        <v>0</v>
      </c>
      <c r="N933" s="189">
        <f t="shared" si="39"/>
        <v>0</v>
      </c>
      <c r="T933" s="235"/>
      <c r="W933" s="236"/>
      <c r="X933" s="236"/>
      <c r="Y933" s="236"/>
      <c r="Z933" s="236"/>
      <c r="AA933" s="236"/>
      <c r="AB933" s="236"/>
      <c r="AC933" s="236"/>
      <c r="AD933" s="236"/>
      <c r="AE933" s="236"/>
      <c r="AF933" s="236"/>
      <c r="AG933" s="236"/>
      <c r="AH933" s="236"/>
      <c r="AI933" s="236"/>
      <c r="AJ933" s="236"/>
      <c r="AK933" s="236"/>
      <c r="AL933" s="236"/>
      <c r="AM933" s="236"/>
      <c r="AN933" s="236"/>
      <c r="AO933" s="236"/>
      <c r="AP933" s="236"/>
      <c r="AQ933" s="235"/>
      <c r="AR933" s="235"/>
      <c r="AS933" s="235"/>
      <c r="AT933" s="235"/>
      <c r="AU933" s="235"/>
      <c r="AV933" s="235"/>
      <c r="AW933" s="235"/>
      <c r="AX933" s="235"/>
      <c r="AY933" s="235"/>
      <c r="AZ933" s="235"/>
      <c r="BA933" s="235"/>
      <c r="BB933" s="235"/>
    </row>
    <row r="934" spans="2:54" s="234" customFormat="1" x14ac:dyDescent="0.25">
      <c r="B934" s="207" t="s">
        <v>344</v>
      </c>
      <c r="C934" s="176" t="s">
        <v>299</v>
      </c>
      <c r="D934" s="189">
        <v>3</v>
      </c>
      <c r="E934" s="189">
        <f t="shared" si="39"/>
        <v>0</v>
      </c>
      <c r="F934" s="189">
        <f t="shared" si="39"/>
        <v>0</v>
      </c>
      <c r="G934" s="189">
        <f t="shared" si="39"/>
        <v>0</v>
      </c>
      <c r="H934" s="189">
        <f t="shared" si="39"/>
        <v>0</v>
      </c>
      <c r="I934" s="189">
        <f t="shared" si="39"/>
        <v>0</v>
      </c>
      <c r="J934" s="189">
        <f t="shared" si="39"/>
        <v>0</v>
      </c>
      <c r="K934" s="189">
        <f t="shared" si="39"/>
        <v>0</v>
      </c>
      <c r="L934" s="189">
        <f t="shared" si="39"/>
        <v>0</v>
      </c>
      <c r="M934" s="189">
        <f t="shared" si="39"/>
        <v>0</v>
      </c>
      <c r="N934" s="189">
        <f t="shared" si="39"/>
        <v>0</v>
      </c>
      <c r="T934" s="235"/>
      <c r="W934" s="236"/>
      <c r="X934" s="236"/>
      <c r="Y934" s="236"/>
      <c r="Z934" s="236"/>
      <c r="AA934" s="236"/>
      <c r="AB934" s="236"/>
      <c r="AC934" s="236"/>
      <c r="AD934" s="236"/>
      <c r="AE934" s="236"/>
      <c r="AF934" s="236"/>
      <c r="AG934" s="236"/>
      <c r="AH934" s="236"/>
      <c r="AI934" s="236"/>
      <c r="AJ934" s="236"/>
      <c r="AK934" s="236"/>
      <c r="AL934" s="236"/>
      <c r="AM934" s="236"/>
      <c r="AN934" s="236"/>
      <c r="AO934" s="236"/>
      <c r="AP934" s="236"/>
      <c r="AQ934" s="235"/>
      <c r="AR934" s="235"/>
      <c r="AS934" s="235"/>
      <c r="AT934" s="235"/>
      <c r="AU934" s="235"/>
      <c r="AV934" s="235"/>
      <c r="AW934" s="235"/>
      <c r="AX934" s="235"/>
      <c r="AY934" s="235"/>
      <c r="AZ934" s="235"/>
      <c r="BA934" s="235"/>
      <c r="BB934" s="235"/>
    </row>
    <row r="935" spans="2:54" s="234" customFormat="1" x14ac:dyDescent="0.25">
      <c r="B935" s="207" t="s">
        <v>344</v>
      </c>
      <c r="C935" s="176" t="s">
        <v>298</v>
      </c>
      <c r="D935" s="239">
        <v>4</v>
      </c>
      <c r="E935" s="189">
        <f t="shared" si="39"/>
        <v>0</v>
      </c>
      <c r="F935" s="189">
        <f t="shared" si="39"/>
        <v>0</v>
      </c>
      <c r="G935" s="189">
        <f t="shared" si="39"/>
        <v>0</v>
      </c>
      <c r="H935" s="189">
        <f t="shared" si="39"/>
        <v>0</v>
      </c>
      <c r="I935" s="189">
        <f t="shared" si="39"/>
        <v>0</v>
      </c>
      <c r="J935" s="189">
        <f t="shared" si="39"/>
        <v>0</v>
      </c>
      <c r="K935" s="189">
        <f t="shared" si="39"/>
        <v>0</v>
      </c>
      <c r="L935" s="189">
        <f t="shared" si="39"/>
        <v>0</v>
      </c>
      <c r="M935" s="189">
        <f t="shared" si="39"/>
        <v>0</v>
      </c>
      <c r="N935" s="189">
        <f t="shared" si="39"/>
        <v>0</v>
      </c>
      <c r="T935" s="235"/>
      <c r="W935" s="236"/>
      <c r="X935" s="236"/>
      <c r="Y935" s="236"/>
      <c r="Z935" s="236"/>
      <c r="AA935" s="236"/>
      <c r="AB935" s="236"/>
      <c r="AC935" s="236"/>
      <c r="AD935" s="236"/>
      <c r="AE935" s="236"/>
      <c r="AF935" s="236"/>
      <c r="AG935" s="236"/>
      <c r="AH935" s="236"/>
      <c r="AI935" s="236"/>
      <c r="AJ935" s="236"/>
      <c r="AK935" s="236"/>
      <c r="AL935" s="236"/>
      <c r="AM935" s="236"/>
      <c r="AN935" s="236"/>
      <c r="AO935" s="236"/>
      <c r="AP935" s="236"/>
      <c r="AQ935" s="235"/>
      <c r="AR935" s="235"/>
      <c r="AS935" s="235"/>
      <c r="AT935" s="235"/>
      <c r="AU935" s="235"/>
      <c r="AV935" s="235"/>
      <c r="AW935" s="235"/>
      <c r="AX935" s="235"/>
      <c r="AY935" s="235"/>
      <c r="AZ935" s="235"/>
      <c r="BA935" s="235"/>
      <c r="BB935" s="235"/>
    </row>
    <row r="936" spans="2:54" s="234" customFormat="1" x14ac:dyDescent="0.25">
      <c r="B936" s="207" t="s">
        <v>344</v>
      </c>
      <c r="C936" s="176" t="s">
        <v>297</v>
      </c>
      <c r="D936" s="239">
        <v>4</v>
      </c>
      <c r="E936" s="189">
        <f t="shared" si="39"/>
        <v>0</v>
      </c>
      <c r="F936" s="189">
        <f t="shared" si="39"/>
        <v>0</v>
      </c>
      <c r="G936" s="189">
        <f t="shared" si="39"/>
        <v>0</v>
      </c>
      <c r="H936" s="189">
        <f t="shared" si="39"/>
        <v>0</v>
      </c>
      <c r="I936" s="189">
        <f t="shared" si="39"/>
        <v>0</v>
      </c>
      <c r="J936" s="189">
        <f t="shared" si="39"/>
        <v>0</v>
      </c>
      <c r="K936" s="189">
        <f t="shared" si="39"/>
        <v>0</v>
      </c>
      <c r="L936" s="189">
        <f t="shared" si="39"/>
        <v>0</v>
      </c>
      <c r="M936" s="189">
        <f t="shared" si="39"/>
        <v>0</v>
      </c>
      <c r="N936" s="189">
        <f t="shared" si="39"/>
        <v>0</v>
      </c>
      <c r="T936" s="235"/>
      <c r="W936" s="236"/>
      <c r="X936" s="236"/>
      <c r="Y936" s="236"/>
      <c r="Z936" s="236"/>
      <c r="AA936" s="236"/>
      <c r="AB936" s="236"/>
      <c r="AC936" s="236"/>
      <c r="AD936" s="236"/>
      <c r="AE936" s="236"/>
      <c r="AF936" s="236"/>
      <c r="AG936" s="236"/>
      <c r="AH936" s="236"/>
      <c r="AI936" s="236"/>
      <c r="AJ936" s="236"/>
      <c r="AK936" s="236"/>
      <c r="AL936" s="236"/>
      <c r="AM936" s="236"/>
      <c r="AN936" s="236"/>
      <c r="AO936" s="236"/>
      <c r="AP936" s="236"/>
      <c r="AQ936" s="235"/>
      <c r="AR936" s="235"/>
      <c r="AS936" s="235"/>
      <c r="AT936" s="235"/>
      <c r="AU936" s="235"/>
      <c r="AV936" s="235"/>
      <c r="AW936" s="235"/>
      <c r="AX936" s="235"/>
      <c r="AY936" s="235"/>
      <c r="AZ936" s="235"/>
      <c r="BA936" s="235"/>
      <c r="BB936" s="235"/>
    </row>
    <row r="937" spans="2:54" s="234" customFormat="1" x14ac:dyDescent="0.25">
      <c r="B937" s="208" t="s">
        <v>344</v>
      </c>
      <c r="C937" s="209" t="s">
        <v>296</v>
      </c>
      <c r="D937" s="239">
        <v>4</v>
      </c>
      <c r="E937" s="189">
        <f t="shared" si="39"/>
        <v>0</v>
      </c>
      <c r="F937" s="189">
        <f t="shared" si="39"/>
        <v>0</v>
      </c>
      <c r="G937" s="189">
        <f t="shared" si="39"/>
        <v>0</v>
      </c>
      <c r="H937" s="189">
        <f t="shared" si="39"/>
        <v>0</v>
      </c>
      <c r="I937" s="189">
        <f t="shared" si="39"/>
        <v>0</v>
      </c>
      <c r="J937" s="189">
        <f t="shared" si="39"/>
        <v>0</v>
      </c>
      <c r="K937" s="189">
        <f t="shared" si="39"/>
        <v>0</v>
      </c>
      <c r="L937" s="189">
        <f t="shared" si="39"/>
        <v>0</v>
      </c>
      <c r="M937" s="189">
        <f t="shared" si="39"/>
        <v>0</v>
      </c>
      <c r="N937" s="189">
        <f t="shared" si="39"/>
        <v>0</v>
      </c>
      <c r="T937" s="235"/>
      <c r="W937" s="236"/>
      <c r="X937" s="236"/>
      <c r="Y937" s="236"/>
      <c r="Z937" s="236"/>
      <c r="AA937" s="236"/>
      <c r="AB937" s="236"/>
      <c r="AC937" s="236"/>
      <c r="AD937" s="236"/>
      <c r="AE937" s="236"/>
      <c r="AF937" s="236"/>
      <c r="AG937" s="236"/>
      <c r="AH937" s="236"/>
      <c r="AI937" s="236"/>
      <c r="AJ937" s="236"/>
      <c r="AK937" s="236"/>
      <c r="AL937" s="236"/>
      <c r="AM937" s="236"/>
      <c r="AN937" s="236"/>
      <c r="AO937" s="236"/>
      <c r="AP937" s="236"/>
      <c r="AQ937" s="235"/>
      <c r="AR937" s="235"/>
      <c r="AS937" s="235"/>
      <c r="AT937" s="235"/>
      <c r="AU937" s="235"/>
      <c r="AV937" s="235"/>
      <c r="AW937" s="235"/>
      <c r="AX937" s="235"/>
      <c r="AY937" s="235"/>
      <c r="AZ937" s="235"/>
      <c r="BA937" s="235"/>
      <c r="BB937" s="235"/>
    </row>
    <row r="938" spans="2:54" s="234" customFormat="1" x14ac:dyDescent="0.25">
      <c r="T938" s="235"/>
      <c r="W938" s="236"/>
      <c r="X938" s="236"/>
      <c r="Y938" s="236"/>
      <c r="Z938" s="236"/>
      <c r="AA938" s="236"/>
      <c r="AB938" s="236"/>
      <c r="AC938" s="236"/>
      <c r="AD938" s="236"/>
      <c r="AE938" s="236"/>
      <c r="AF938" s="236"/>
      <c r="AG938" s="236"/>
      <c r="AH938" s="236"/>
      <c r="AI938" s="236"/>
      <c r="AJ938" s="236"/>
      <c r="AK938" s="236"/>
      <c r="AL938" s="236"/>
      <c r="AM938" s="236"/>
      <c r="AN938" s="236"/>
      <c r="AO938" s="236"/>
      <c r="AP938" s="236"/>
      <c r="AQ938" s="235"/>
      <c r="AR938" s="235"/>
      <c r="AS938" s="235"/>
      <c r="AT938" s="235"/>
      <c r="AU938" s="235"/>
      <c r="AV938" s="235"/>
      <c r="AW938" s="235"/>
      <c r="AX938" s="235"/>
      <c r="AY938" s="235"/>
      <c r="AZ938" s="235"/>
      <c r="BA938" s="235"/>
      <c r="BB938" s="235"/>
    </row>
    <row r="939" spans="2:54" s="234" customFormat="1" x14ac:dyDescent="0.25">
      <c r="T939" s="235"/>
      <c r="W939" s="236"/>
      <c r="X939" s="236"/>
      <c r="Y939" s="236"/>
      <c r="Z939" s="236"/>
      <c r="AA939" s="236"/>
      <c r="AB939" s="236"/>
      <c r="AC939" s="236"/>
      <c r="AD939" s="236"/>
      <c r="AE939" s="236"/>
      <c r="AF939" s="236"/>
      <c r="AG939" s="236"/>
      <c r="AH939" s="236"/>
      <c r="AI939" s="236"/>
      <c r="AJ939" s="236"/>
      <c r="AK939" s="236"/>
      <c r="AL939" s="236"/>
      <c r="AM939" s="236"/>
      <c r="AN939" s="236"/>
      <c r="AO939" s="236"/>
      <c r="AP939" s="236"/>
      <c r="AQ939" s="235"/>
      <c r="AR939" s="235"/>
      <c r="AS939" s="235"/>
      <c r="AT939" s="235"/>
      <c r="AU939" s="235"/>
      <c r="AV939" s="235"/>
      <c r="AW939" s="235"/>
      <c r="AX939" s="235"/>
      <c r="AY939" s="235"/>
      <c r="AZ939" s="235"/>
      <c r="BA939" s="235"/>
      <c r="BB939" s="235"/>
    </row>
    <row r="940" spans="2:54" s="234" customFormat="1" x14ac:dyDescent="0.25">
      <c r="T940" s="235"/>
      <c r="W940" s="236"/>
      <c r="X940" s="236"/>
      <c r="Y940" s="236"/>
      <c r="Z940" s="236"/>
      <c r="AA940" s="236"/>
      <c r="AB940" s="236"/>
      <c r="AC940" s="236"/>
      <c r="AD940" s="236"/>
      <c r="AE940" s="236"/>
      <c r="AF940" s="236"/>
      <c r="AG940" s="236"/>
      <c r="AH940" s="236"/>
      <c r="AI940" s="236"/>
      <c r="AJ940" s="236"/>
      <c r="AK940" s="236"/>
      <c r="AL940" s="236"/>
      <c r="AM940" s="236"/>
      <c r="AN940" s="236"/>
      <c r="AO940" s="236"/>
      <c r="AP940" s="236"/>
      <c r="AQ940" s="235"/>
      <c r="AR940" s="235"/>
      <c r="AS940" s="235"/>
      <c r="AT940" s="235"/>
      <c r="AU940" s="235"/>
      <c r="AV940" s="235"/>
      <c r="AW940" s="235"/>
      <c r="AX940" s="235"/>
      <c r="AY940" s="235"/>
      <c r="AZ940" s="235"/>
      <c r="BA940" s="235"/>
      <c r="BB940" s="235"/>
    </row>
    <row r="941" spans="2:54" s="234" customFormat="1" x14ac:dyDescent="0.25">
      <c r="T941" s="235"/>
      <c r="W941" s="236"/>
      <c r="X941" s="236"/>
      <c r="Y941" s="236"/>
      <c r="Z941" s="236"/>
      <c r="AA941" s="236"/>
      <c r="AB941" s="236"/>
      <c r="AC941" s="236"/>
      <c r="AD941" s="236"/>
      <c r="AE941" s="236"/>
      <c r="AF941" s="236"/>
      <c r="AG941" s="236"/>
      <c r="AH941" s="236"/>
      <c r="AI941" s="236"/>
      <c r="AJ941" s="236"/>
      <c r="AK941" s="236"/>
      <c r="AL941" s="236"/>
      <c r="AM941" s="236"/>
      <c r="AN941" s="236"/>
      <c r="AO941" s="236"/>
      <c r="AP941" s="236"/>
      <c r="AQ941" s="235"/>
      <c r="AR941" s="235"/>
      <c r="AS941" s="235"/>
      <c r="AT941" s="235"/>
      <c r="AU941" s="235"/>
      <c r="AV941" s="235"/>
      <c r="AW941" s="235"/>
      <c r="AX941" s="235"/>
      <c r="AY941" s="235"/>
      <c r="AZ941" s="235"/>
      <c r="BA941" s="235"/>
      <c r="BB941" s="235"/>
    </row>
    <row r="942" spans="2:54" s="234" customFormat="1" x14ac:dyDescent="0.25">
      <c r="T942" s="235"/>
      <c r="W942" s="236"/>
      <c r="X942" s="236"/>
      <c r="Y942" s="236"/>
      <c r="Z942" s="236"/>
      <c r="AA942" s="236"/>
      <c r="AB942" s="236"/>
      <c r="AC942" s="236"/>
      <c r="AD942" s="236"/>
      <c r="AE942" s="236"/>
      <c r="AF942" s="236"/>
      <c r="AG942" s="236"/>
      <c r="AH942" s="236"/>
      <c r="AI942" s="236"/>
      <c r="AJ942" s="236"/>
      <c r="AK942" s="236"/>
      <c r="AL942" s="236"/>
      <c r="AM942" s="236"/>
      <c r="AN942" s="236"/>
      <c r="AO942" s="236"/>
      <c r="AP942" s="236"/>
      <c r="AQ942" s="235"/>
      <c r="AR942" s="235"/>
      <c r="AS942" s="235"/>
      <c r="AT942" s="235"/>
      <c r="AU942" s="235"/>
      <c r="AV942" s="235"/>
      <c r="AW942" s="235"/>
      <c r="AX942" s="235"/>
      <c r="AY942" s="235"/>
      <c r="AZ942" s="235"/>
      <c r="BA942" s="235"/>
      <c r="BB942" s="235"/>
    </row>
    <row r="943" spans="2:54" s="234" customFormat="1" x14ac:dyDescent="0.25">
      <c r="T943" s="235"/>
      <c r="W943" s="236"/>
      <c r="X943" s="236"/>
      <c r="Y943" s="236"/>
      <c r="Z943" s="236"/>
      <c r="AA943" s="236"/>
      <c r="AB943" s="236"/>
      <c r="AC943" s="236"/>
      <c r="AD943" s="236"/>
      <c r="AE943" s="236"/>
      <c r="AF943" s="236"/>
      <c r="AG943" s="236"/>
      <c r="AH943" s="236"/>
      <c r="AI943" s="236"/>
      <c r="AJ943" s="236"/>
      <c r="AK943" s="236"/>
      <c r="AL943" s="236"/>
      <c r="AM943" s="236"/>
      <c r="AN943" s="236"/>
      <c r="AO943" s="236"/>
      <c r="AP943" s="236"/>
      <c r="AQ943" s="235"/>
      <c r="AR943" s="235"/>
      <c r="AS943" s="235"/>
      <c r="AT943" s="235"/>
      <c r="AU943" s="235"/>
      <c r="AV943" s="235"/>
      <c r="AW943" s="235"/>
      <c r="AX943" s="235"/>
      <c r="AY943" s="235"/>
      <c r="AZ943" s="235"/>
      <c r="BA943" s="235"/>
      <c r="BB943" s="235"/>
    </row>
    <row r="944" spans="2:54" s="234" customFormat="1" x14ac:dyDescent="0.25">
      <c r="T944" s="235"/>
      <c r="W944" s="236"/>
      <c r="X944" s="236"/>
      <c r="Y944" s="236"/>
      <c r="Z944" s="236"/>
      <c r="AA944" s="236"/>
      <c r="AB944" s="236"/>
      <c r="AC944" s="236"/>
      <c r="AD944" s="236"/>
      <c r="AE944" s="236"/>
      <c r="AF944" s="236"/>
      <c r="AG944" s="236"/>
      <c r="AH944" s="236"/>
      <c r="AI944" s="236"/>
      <c r="AJ944" s="236"/>
      <c r="AK944" s="236"/>
      <c r="AL944" s="236"/>
      <c r="AM944" s="236"/>
      <c r="AN944" s="236"/>
      <c r="AO944" s="236"/>
      <c r="AP944" s="236"/>
      <c r="AQ944" s="235"/>
      <c r="AR944" s="235"/>
      <c r="AS944" s="235"/>
      <c r="AT944" s="235"/>
      <c r="AU944" s="235"/>
      <c r="AV944" s="235"/>
      <c r="AW944" s="235"/>
      <c r="AX944" s="235"/>
      <c r="AY944" s="235"/>
      <c r="AZ944" s="235"/>
      <c r="BA944" s="235"/>
      <c r="BB944" s="235"/>
    </row>
    <row r="945" spans="20:54" s="234" customFormat="1" x14ac:dyDescent="0.25">
      <c r="T945" s="235"/>
      <c r="W945" s="236"/>
      <c r="X945" s="236"/>
      <c r="Y945" s="236"/>
      <c r="Z945" s="236"/>
      <c r="AA945" s="236"/>
      <c r="AB945" s="236"/>
      <c r="AC945" s="236"/>
      <c r="AD945" s="236"/>
      <c r="AE945" s="236"/>
      <c r="AF945" s="236"/>
      <c r="AG945" s="236"/>
      <c r="AH945" s="236"/>
      <c r="AI945" s="236"/>
      <c r="AJ945" s="236"/>
      <c r="AK945" s="236"/>
      <c r="AL945" s="236"/>
      <c r="AM945" s="236"/>
      <c r="AN945" s="236"/>
      <c r="AO945" s="236"/>
      <c r="AP945" s="236"/>
      <c r="AQ945" s="235"/>
      <c r="AR945" s="235"/>
      <c r="AS945" s="235"/>
      <c r="AT945" s="235"/>
      <c r="AU945" s="235"/>
      <c r="AV945" s="235"/>
      <c r="AW945" s="235"/>
      <c r="AX945" s="235"/>
      <c r="AY945" s="235"/>
      <c r="AZ945" s="235"/>
      <c r="BA945" s="235"/>
      <c r="BB945" s="235"/>
    </row>
    <row r="946" spans="20:54" s="234" customFormat="1" x14ac:dyDescent="0.25">
      <c r="T946" s="235"/>
      <c r="W946" s="236"/>
      <c r="X946" s="236"/>
      <c r="Y946" s="236"/>
      <c r="Z946" s="236"/>
      <c r="AA946" s="236"/>
      <c r="AB946" s="236"/>
      <c r="AC946" s="236"/>
      <c r="AD946" s="236"/>
      <c r="AE946" s="236"/>
      <c r="AF946" s="236"/>
      <c r="AG946" s="236"/>
      <c r="AH946" s="236"/>
      <c r="AI946" s="236"/>
      <c r="AJ946" s="236"/>
      <c r="AK946" s="236"/>
      <c r="AL946" s="236"/>
      <c r="AM946" s="236"/>
      <c r="AN946" s="236"/>
      <c r="AO946" s="236"/>
      <c r="AP946" s="236"/>
      <c r="AQ946" s="235"/>
      <c r="AR946" s="235"/>
      <c r="AS946" s="235"/>
      <c r="AT946" s="235"/>
      <c r="AU946" s="235"/>
      <c r="AV946" s="235"/>
      <c r="AW946" s="235"/>
      <c r="AX946" s="235"/>
      <c r="AY946" s="235"/>
      <c r="AZ946" s="235"/>
      <c r="BA946" s="235"/>
      <c r="BB946" s="235"/>
    </row>
    <row r="947" spans="20:54" s="234" customFormat="1" x14ac:dyDescent="0.25">
      <c r="T947" s="235"/>
      <c r="W947" s="236"/>
      <c r="X947" s="236"/>
      <c r="Y947" s="236"/>
      <c r="Z947" s="236"/>
      <c r="AA947" s="236"/>
      <c r="AB947" s="236"/>
      <c r="AC947" s="236"/>
      <c r="AD947" s="236"/>
      <c r="AE947" s="236"/>
      <c r="AF947" s="236"/>
      <c r="AG947" s="236"/>
      <c r="AH947" s="236"/>
      <c r="AI947" s="236"/>
      <c r="AJ947" s="236"/>
      <c r="AK947" s="236"/>
      <c r="AL947" s="236"/>
      <c r="AM947" s="236"/>
      <c r="AN947" s="236"/>
      <c r="AO947" s="236"/>
      <c r="AP947" s="236"/>
      <c r="AQ947" s="235"/>
      <c r="AR947" s="235"/>
      <c r="AS947" s="235"/>
      <c r="AT947" s="235"/>
      <c r="AU947" s="235"/>
      <c r="AV947" s="235"/>
      <c r="AW947" s="235"/>
      <c r="AX947" s="235"/>
      <c r="AY947" s="235"/>
      <c r="AZ947" s="235"/>
      <c r="BA947" s="235"/>
      <c r="BB947" s="235"/>
    </row>
    <row r="948" spans="20:54" s="234" customFormat="1" x14ac:dyDescent="0.25">
      <c r="T948" s="235"/>
      <c r="W948" s="236"/>
      <c r="X948" s="236"/>
      <c r="Y948" s="236"/>
      <c r="Z948" s="236"/>
      <c r="AA948" s="236"/>
      <c r="AB948" s="236"/>
      <c r="AC948" s="236"/>
      <c r="AD948" s="236"/>
      <c r="AE948" s="236"/>
      <c r="AF948" s="236"/>
      <c r="AG948" s="236"/>
      <c r="AH948" s="236"/>
      <c r="AI948" s="236"/>
      <c r="AJ948" s="236"/>
      <c r="AK948" s="236"/>
      <c r="AL948" s="236"/>
      <c r="AM948" s="236"/>
      <c r="AN948" s="236"/>
      <c r="AO948" s="236"/>
      <c r="AP948" s="236"/>
      <c r="AQ948" s="235"/>
      <c r="AR948" s="235"/>
      <c r="AS948" s="235"/>
      <c r="AT948" s="235"/>
      <c r="AU948" s="235"/>
      <c r="AV948" s="235"/>
      <c r="AW948" s="235"/>
      <c r="AX948" s="235"/>
      <c r="AY948" s="235"/>
      <c r="AZ948" s="235"/>
      <c r="BA948" s="235"/>
      <c r="BB948" s="235"/>
    </row>
    <row r="949" spans="20:54" s="234" customFormat="1" x14ac:dyDescent="0.25">
      <c r="T949" s="235"/>
      <c r="W949" s="236"/>
      <c r="X949" s="236"/>
      <c r="Y949" s="236"/>
      <c r="Z949" s="236"/>
      <c r="AA949" s="236"/>
      <c r="AB949" s="236"/>
      <c r="AC949" s="236"/>
      <c r="AD949" s="236"/>
      <c r="AE949" s="236"/>
      <c r="AF949" s="236"/>
      <c r="AG949" s="236"/>
      <c r="AH949" s="236"/>
      <c r="AI949" s="236"/>
      <c r="AJ949" s="236"/>
      <c r="AK949" s="236"/>
      <c r="AL949" s="236"/>
      <c r="AM949" s="236"/>
      <c r="AN949" s="236"/>
      <c r="AO949" s="236"/>
      <c r="AP949" s="236"/>
      <c r="AQ949" s="235"/>
      <c r="AR949" s="235"/>
      <c r="AS949" s="235"/>
      <c r="AT949" s="235"/>
      <c r="AU949" s="235"/>
      <c r="AV949" s="235"/>
      <c r="AW949" s="235"/>
      <c r="AX949" s="235"/>
      <c r="AY949" s="235"/>
      <c r="AZ949" s="235"/>
      <c r="BA949" s="235"/>
      <c r="BB949" s="235"/>
    </row>
    <row r="950" spans="20:54" s="234" customFormat="1" x14ac:dyDescent="0.25">
      <c r="T950" s="235"/>
      <c r="W950" s="236"/>
      <c r="X950" s="236"/>
      <c r="Y950" s="236"/>
      <c r="Z950" s="236"/>
      <c r="AA950" s="236"/>
      <c r="AB950" s="236"/>
      <c r="AC950" s="236"/>
      <c r="AD950" s="236"/>
      <c r="AE950" s="236"/>
      <c r="AF950" s="236"/>
      <c r="AG950" s="236"/>
      <c r="AH950" s="236"/>
      <c r="AI950" s="236"/>
      <c r="AJ950" s="236"/>
      <c r="AK950" s="236"/>
      <c r="AL950" s="236"/>
      <c r="AM950" s="236"/>
      <c r="AN950" s="236"/>
      <c r="AO950" s="236"/>
      <c r="AP950" s="236"/>
      <c r="AQ950" s="235"/>
      <c r="AR950" s="235"/>
      <c r="AS950" s="235"/>
      <c r="AT950" s="235"/>
      <c r="AU950" s="235"/>
      <c r="AV950" s="235"/>
      <c r="AW950" s="235"/>
      <c r="AX950" s="235"/>
      <c r="AY950" s="235"/>
      <c r="AZ950" s="235"/>
      <c r="BA950" s="235"/>
      <c r="BB950" s="235"/>
    </row>
    <row r="951" spans="20:54" s="234" customFormat="1" x14ac:dyDescent="0.25">
      <c r="T951" s="235"/>
      <c r="W951" s="236"/>
      <c r="X951" s="236"/>
      <c r="Y951" s="236"/>
      <c r="Z951" s="236"/>
      <c r="AA951" s="236"/>
      <c r="AB951" s="236"/>
      <c r="AC951" s="236"/>
      <c r="AD951" s="236"/>
      <c r="AE951" s="236"/>
      <c r="AF951" s="236"/>
      <c r="AG951" s="236"/>
      <c r="AH951" s="236"/>
      <c r="AI951" s="236"/>
      <c r="AJ951" s="236"/>
      <c r="AK951" s="236"/>
      <c r="AL951" s="236"/>
      <c r="AM951" s="236"/>
      <c r="AN951" s="236"/>
      <c r="AO951" s="236"/>
      <c r="AP951" s="236"/>
      <c r="AQ951" s="235"/>
      <c r="AR951" s="235"/>
      <c r="AS951" s="235"/>
      <c r="AT951" s="235"/>
      <c r="AU951" s="235"/>
      <c r="AV951" s="235"/>
      <c r="AW951" s="235"/>
      <c r="AX951" s="235"/>
      <c r="AY951" s="235"/>
      <c r="AZ951" s="235"/>
      <c r="BA951" s="235"/>
      <c r="BB951" s="235"/>
    </row>
    <row r="952" spans="20:54" s="234" customFormat="1" x14ac:dyDescent="0.25">
      <c r="T952" s="235"/>
      <c r="W952" s="236"/>
      <c r="X952" s="236"/>
      <c r="Y952" s="236"/>
      <c r="Z952" s="236"/>
      <c r="AA952" s="236"/>
      <c r="AB952" s="236"/>
      <c r="AC952" s="236"/>
      <c r="AD952" s="236"/>
      <c r="AE952" s="236"/>
      <c r="AF952" s="236"/>
      <c r="AG952" s="236"/>
      <c r="AH952" s="236"/>
      <c r="AI952" s="236"/>
      <c r="AJ952" s="236"/>
      <c r="AK952" s="236"/>
      <c r="AL952" s="236"/>
      <c r="AM952" s="236"/>
      <c r="AN952" s="236"/>
      <c r="AO952" s="236"/>
      <c r="AP952" s="236"/>
      <c r="AQ952" s="235"/>
      <c r="AR952" s="235"/>
      <c r="AS952" s="235"/>
      <c r="AT952" s="235"/>
      <c r="AU952" s="235"/>
      <c r="AV952" s="235"/>
      <c r="AW952" s="235"/>
      <c r="AX952" s="235"/>
      <c r="AY952" s="235"/>
      <c r="AZ952" s="235"/>
      <c r="BA952" s="235"/>
      <c r="BB952" s="235"/>
    </row>
    <row r="953" spans="20:54" s="234" customFormat="1" x14ac:dyDescent="0.25">
      <c r="T953" s="235"/>
      <c r="W953" s="236"/>
      <c r="X953" s="236"/>
      <c r="Y953" s="236"/>
      <c r="Z953" s="236"/>
      <c r="AA953" s="236"/>
      <c r="AB953" s="236"/>
      <c r="AC953" s="236"/>
      <c r="AD953" s="236"/>
      <c r="AE953" s="236"/>
      <c r="AF953" s="236"/>
      <c r="AG953" s="236"/>
      <c r="AH953" s="236"/>
      <c r="AI953" s="236"/>
      <c r="AJ953" s="236"/>
      <c r="AK953" s="236"/>
      <c r="AL953" s="236"/>
      <c r="AM953" s="236"/>
      <c r="AN953" s="236"/>
      <c r="AO953" s="236"/>
      <c r="AP953" s="236"/>
      <c r="AQ953" s="235"/>
      <c r="AR953" s="235"/>
      <c r="AS953" s="235"/>
      <c r="AT953" s="235"/>
      <c r="AU953" s="235"/>
      <c r="AV953" s="235"/>
      <c r="AW953" s="235"/>
      <c r="AX953" s="235"/>
      <c r="AY953" s="235"/>
      <c r="AZ953" s="235"/>
      <c r="BA953" s="235"/>
      <c r="BB953" s="235"/>
    </row>
    <row r="954" spans="20:54" s="234" customFormat="1" x14ac:dyDescent="0.25">
      <c r="T954" s="235"/>
      <c r="W954" s="236"/>
      <c r="X954" s="236"/>
      <c r="Y954" s="236"/>
      <c r="Z954" s="236"/>
      <c r="AA954" s="236"/>
      <c r="AB954" s="236"/>
      <c r="AC954" s="236"/>
      <c r="AD954" s="236"/>
      <c r="AE954" s="236"/>
      <c r="AF954" s="236"/>
      <c r="AG954" s="236"/>
      <c r="AH954" s="236"/>
      <c r="AI954" s="236"/>
      <c r="AJ954" s="236"/>
      <c r="AK954" s="236"/>
      <c r="AL954" s="236"/>
      <c r="AM954" s="236"/>
      <c r="AN954" s="236"/>
      <c r="AO954" s="236"/>
      <c r="AP954" s="236"/>
      <c r="AQ954" s="235"/>
      <c r="AR954" s="235"/>
      <c r="AS954" s="235"/>
      <c r="AT954" s="235"/>
      <c r="AU954" s="235"/>
      <c r="AV954" s="235"/>
      <c r="AW954" s="235"/>
      <c r="AX954" s="235"/>
      <c r="AY954" s="235"/>
      <c r="AZ954" s="235"/>
      <c r="BA954" s="235"/>
      <c r="BB954" s="235"/>
    </row>
    <row r="955" spans="20:54" s="234" customFormat="1" x14ac:dyDescent="0.25">
      <c r="T955" s="235"/>
      <c r="W955" s="236"/>
      <c r="X955" s="236"/>
      <c r="Y955" s="236"/>
      <c r="Z955" s="236"/>
      <c r="AA955" s="236"/>
      <c r="AB955" s="236"/>
      <c r="AC955" s="236"/>
      <c r="AD955" s="236"/>
      <c r="AE955" s="236"/>
      <c r="AF955" s="236"/>
      <c r="AG955" s="236"/>
      <c r="AH955" s="236"/>
      <c r="AI955" s="236"/>
      <c r="AJ955" s="236"/>
      <c r="AK955" s="236"/>
      <c r="AL955" s="236"/>
      <c r="AM955" s="236"/>
      <c r="AN955" s="236"/>
      <c r="AO955" s="236"/>
      <c r="AP955" s="236"/>
      <c r="AQ955" s="235"/>
      <c r="AR955" s="235"/>
      <c r="AS955" s="235"/>
      <c r="AT955" s="235"/>
      <c r="AU955" s="235"/>
      <c r="AV955" s="235"/>
      <c r="AW955" s="235"/>
      <c r="AX955" s="235"/>
      <c r="AY955" s="235"/>
      <c r="AZ955" s="235"/>
      <c r="BA955" s="235"/>
      <c r="BB955" s="235"/>
    </row>
    <row r="956" spans="20:54" s="234" customFormat="1" x14ac:dyDescent="0.25">
      <c r="T956" s="235"/>
      <c r="W956" s="236"/>
      <c r="X956" s="236"/>
      <c r="Y956" s="236"/>
      <c r="Z956" s="236"/>
      <c r="AA956" s="236"/>
      <c r="AB956" s="236"/>
      <c r="AC956" s="236"/>
      <c r="AD956" s="236"/>
      <c r="AE956" s="236"/>
      <c r="AF956" s="236"/>
      <c r="AG956" s="236"/>
      <c r="AH956" s="236"/>
      <c r="AI956" s="236"/>
      <c r="AJ956" s="236"/>
      <c r="AK956" s="236"/>
      <c r="AL956" s="236"/>
      <c r="AM956" s="236"/>
      <c r="AN956" s="236"/>
      <c r="AO956" s="236"/>
      <c r="AP956" s="236"/>
      <c r="AQ956" s="235"/>
      <c r="AR956" s="235"/>
      <c r="AS956" s="235"/>
      <c r="AT956" s="235"/>
      <c r="AU956" s="235"/>
      <c r="AV956" s="235"/>
      <c r="AW956" s="235"/>
      <c r="AX956" s="235"/>
      <c r="AY956" s="235"/>
      <c r="AZ956" s="235"/>
      <c r="BA956" s="235"/>
      <c r="BB956" s="235"/>
    </row>
    <row r="957" spans="20:54" s="234" customFormat="1" x14ac:dyDescent="0.25">
      <c r="T957" s="235"/>
      <c r="W957" s="236"/>
      <c r="X957" s="236"/>
      <c r="Y957" s="236"/>
      <c r="Z957" s="236"/>
      <c r="AA957" s="236"/>
      <c r="AB957" s="236"/>
      <c r="AC957" s="236"/>
      <c r="AD957" s="236"/>
      <c r="AE957" s="236"/>
      <c r="AF957" s="236"/>
      <c r="AG957" s="236"/>
      <c r="AH957" s="236"/>
      <c r="AI957" s="236"/>
      <c r="AJ957" s="236"/>
      <c r="AK957" s="236"/>
      <c r="AL957" s="236"/>
      <c r="AM957" s="236"/>
      <c r="AN957" s="236"/>
      <c r="AO957" s="236"/>
      <c r="AP957" s="236"/>
      <c r="AQ957" s="235"/>
      <c r="AR957" s="235"/>
      <c r="AS957" s="235"/>
      <c r="AT957" s="235"/>
      <c r="AU957" s="235"/>
      <c r="AV957" s="235"/>
      <c r="AW957" s="235"/>
      <c r="AX957" s="235"/>
      <c r="AY957" s="235"/>
      <c r="AZ957" s="235"/>
      <c r="BA957" s="235"/>
      <c r="BB957" s="235"/>
    </row>
    <row r="958" spans="20:54" s="234" customFormat="1" x14ac:dyDescent="0.25">
      <c r="T958" s="235"/>
      <c r="W958" s="236"/>
      <c r="X958" s="236"/>
      <c r="Y958" s="236"/>
      <c r="Z958" s="236"/>
      <c r="AA958" s="236"/>
      <c r="AB958" s="236"/>
      <c r="AC958" s="236"/>
      <c r="AD958" s="236"/>
      <c r="AE958" s="236"/>
      <c r="AF958" s="236"/>
      <c r="AG958" s="236"/>
      <c r="AH958" s="236"/>
      <c r="AI958" s="236"/>
      <c r="AJ958" s="236"/>
      <c r="AK958" s="236"/>
      <c r="AL958" s="236"/>
      <c r="AM958" s="236"/>
      <c r="AN958" s="236"/>
      <c r="AO958" s="236"/>
      <c r="AP958" s="236"/>
      <c r="AQ958" s="235"/>
      <c r="AR958" s="235"/>
      <c r="AS958" s="235"/>
      <c r="AT958" s="235"/>
      <c r="AU958" s="235"/>
      <c r="AV958" s="235"/>
      <c r="AW958" s="235"/>
      <c r="AX958" s="235"/>
      <c r="AY958" s="235"/>
      <c r="AZ958" s="235"/>
      <c r="BA958" s="235"/>
      <c r="BB958" s="235"/>
    </row>
    <row r="959" spans="20:54" s="234" customFormat="1" x14ac:dyDescent="0.25">
      <c r="T959" s="235"/>
      <c r="W959" s="236"/>
      <c r="X959" s="236"/>
      <c r="Y959" s="236"/>
      <c r="Z959" s="236"/>
      <c r="AA959" s="236"/>
      <c r="AB959" s="236"/>
      <c r="AC959" s="236"/>
      <c r="AD959" s="236"/>
      <c r="AE959" s="236"/>
      <c r="AF959" s="236"/>
      <c r="AG959" s="236"/>
      <c r="AH959" s="236"/>
      <c r="AI959" s="236"/>
      <c r="AJ959" s="236"/>
      <c r="AK959" s="236"/>
      <c r="AL959" s="236"/>
      <c r="AM959" s="236"/>
      <c r="AN959" s="236"/>
      <c r="AO959" s="236"/>
      <c r="AP959" s="236"/>
      <c r="AQ959" s="235"/>
      <c r="AR959" s="235"/>
      <c r="AS959" s="235"/>
      <c r="AT959" s="235"/>
      <c r="AU959" s="235"/>
      <c r="AV959" s="235"/>
      <c r="AW959" s="235"/>
      <c r="AX959" s="235"/>
      <c r="AY959" s="235"/>
      <c r="AZ959" s="235"/>
      <c r="BA959" s="235"/>
      <c r="BB959" s="235"/>
    </row>
    <row r="960" spans="20:54" s="234" customFormat="1" x14ac:dyDescent="0.25">
      <c r="T960" s="235"/>
      <c r="W960" s="236"/>
      <c r="X960" s="236"/>
      <c r="Y960" s="236"/>
      <c r="Z960" s="236"/>
      <c r="AA960" s="236"/>
      <c r="AB960" s="236"/>
      <c r="AC960" s="236"/>
      <c r="AD960" s="236"/>
      <c r="AE960" s="236"/>
      <c r="AF960" s="236"/>
      <c r="AG960" s="236"/>
      <c r="AH960" s="236"/>
      <c r="AI960" s="236"/>
      <c r="AJ960" s="236"/>
      <c r="AK960" s="236"/>
      <c r="AL960" s="236"/>
      <c r="AM960" s="236"/>
      <c r="AN960" s="236"/>
      <c r="AO960" s="236"/>
      <c r="AP960" s="236"/>
      <c r="AQ960" s="235"/>
      <c r="AR960" s="235"/>
      <c r="AS960" s="235"/>
      <c r="AT960" s="235"/>
      <c r="AU960" s="235"/>
      <c r="AV960" s="235"/>
      <c r="AW960" s="235"/>
      <c r="AX960" s="235"/>
      <c r="AY960" s="235"/>
      <c r="AZ960" s="235"/>
      <c r="BA960" s="235"/>
      <c r="BB960" s="235"/>
    </row>
    <row r="961" spans="20:54" s="234" customFormat="1" x14ac:dyDescent="0.25">
      <c r="T961" s="235"/>
      <c r="W961" s="236"/>
      <c r="X961" s="236"/>
      <c r="Y961" s="236"/>
      <c r="Z961" s="236"/>
      <c r="AA961" s="236"/>
      <c r="AB961" s="236"/>
      <c r="AC961" s="236"/>
      <c r="AD961" s="236"/>
      <c r="AE961" s="236"/>
      <c r="AF961" s="236"/>
      <c r="AG961" s="236"/>
      <c r="AH961" s="236"/>
      <c r="AI961" s="236"/>
      <c r="AJ961" s="236"/>
      <c r="AK961" s="236"/>
      <c r="AL961" s="236"/>
      <c r="AM961" s="236"/>
      <c r="AN961" s="236"/>
      <c r="AO961" s="236"/>
      <c r="AP961" s="236"/>
      <c r="AQ961" s="235"/>
      <c r="AR961" s="235"/>
      <c r="AS961" s="235"/>
      <c r="AT961" s="235"/>
      <c r="AU961" s="235"/>
      <c r="AV961" s="235"/>
      <c r="AW961" s="235"/>
      <c r="AX961" s="235"/>
      <c r="AY961" s="235"/>
      <c r="AZ961" s="235"/>
      <c r="BA961" s="235"/>
      <c r="BB961" s="235"/>
    </row>
    <row r="962" spans="20:54" s="234" customFormat="1" x14ac:dyDescent="0.25">
      <c r="T962" s="235"/>
      <c r="W962" s="236"/>
      <c r="X962" s="236"/>
      <c r="Y962" s="236"/>
      <c r="Z962" s="236"/>
      <c r="AA962" s="236"/>
      <c r="AB962" s="236"/>
      <c r="AC962" s="236"/>
      <c r="AD962" s="236"/>
      <c r="AE962" s="236"/>
      <c r="AF962" s="236"/>
      <c r="AG962" s="236"/>
      <c r="AH962" s="236"/>
      <c r="AI962" s="236"/>
      <c r="AJ962" s="236"/>
      <c r="AK962" s="236"/>
      <c r="AL962" s="236"/>
      <c r="AM962" s="236"/>
      <c r="AN962" s="236"/>
      <c r="AO962" s="236"/>
      <c r="AP962" s="236"/>
      <c r="AQ962" s="235"/>
      <c r="AR962" s="235"/>
      <c r="AS962" s="235"/>
      <c r="AT962" s="235"/>
      <c r="AU962" s="235"/>
      <c r="AV962" s="235"/>
      <c r="AW962" s="235"/>
      <c r="AX962" s="235"/>
      <c r="AY962" s="235"/>
      <c r="AZ962" s="235"/>
      <c r="BA962" s="235"/>
      <c r="BB962" s="235"/>
    </row>
    <row r="963" spans="20:54" s="234" customFormat="1" x14ac:dyDescent="0.25">
      <c r="T963" s="235"/>
      <c r="W963" s="236"/>
      <c r="X963" s="236"/>
      <c r="Y963" s="236"/>
      <c r="Z963" s="236"/>
      <c r="AA963" s="236"/>
      <c r="AB963" s="236"/>
      <c r="AC963" s="236"/>
      <c r="AD963" s="236"/>
      <c r="AE963" s="236"/>
      <c r="AF963" s="236"/>
      <c r="AG963" s="236"/>
      <c r="AH963" s="236"/>
      <c r="AI963" s="236"/>
      <c r="AJ963" s="236"/>
      <c r="AK963" s="236"/>
      <c r="AL963" s="236"/>
      <c r="AM963" s="236"/>
      <c r="AN963" s="236"/>
      <c r="AO963" s="236"/>
      <c r="AP963" s="236"/>
      <c r="AQ963" s="235"/>
      <c r="AR963" s="235"/>
      <c r="AS963" s="235"/>
      <c r="AT963" s="235"/>
      <c r="AU963" s="235"/>
      <c r="AV963" s="235"/>
      <c r="AW963" s="235"/>
      <c r="AX963" s="235"/>
      <c r="AY963" s="235"/>
      <c r="AZ963" s="235"/>
      <c r="BA963" s="235"/>
      <c r="BB963" s="235"/>
    </row>
    <row r="964" spans="20:54" s="234" customFormat="1" x14ac:dyDescent="0.25">
      <c r="T964" s="235"/>
      <c r="W964" s="236"/>
      <c r="X964" s="236"/>
      <c r="Y964" s="236"/>
      <c r="Z964" s="236"/>
      <c r="AA964" s="236"/>
      <c r="AB964" s="236"/>
      <c r="AC964" s="236"/>
      <c r="AD964" s="236"/>
      <c r="AE964" s="236"/>
      <c r="AF964" s="236"/>
      <c r="AG964" s="236"/>
      <c r="AH964" s="236"/>
      <c r="AI964" s="236"/>
      <c r="AJ964" s="236"/>
      <c r="AK964" s="236"/>
      <c r="AL964" s="236"/>
      <c r="AM964" s="236"/>
      <c r="AN964" s="236"/>
      <c r="AO964" s="236"/>
      <c r="AP964" s="236"/>
      <c r="AQ964" s="235"/>
      <c r="AR964" s="235"/>
      <c r="AS964" s="235"/>
      <c r="AT964" s="235"/>
      <c r="AU964" s="235"/>
      <c r="AV964" s="235"/>
      <c r="AW964" s="235"/>
      <c r="AX964" s="235"/>
      <c r="AY964" s="235"/>
      <c r="AZ964" s="235"/>
      <c r="BA964" s="235"/>
      <c r="BB964" s="235"/>
    </row>
    <row r="965" spans="20:54" s="234" customFormat="1" x14ac:dyDescent="0.25">
      <c r="T965" s="235"/>
      <c r="W965" s="236"/>
      <c r="X965" s="236"/>
      <c r="Y965" s="236"/>
      <c r="Z965" s="236"/>
      <c r="AA965" s="236"/>
      <c r="AB965" s="236"/>
      <c r="AC965" s="236"/>
      <c r="AD965" s="236"/>
      <c r="AE965" s="236"/>
      <c r="AF965" s="236"/>
      <c r="AG965" s="236"/>
      <c r="AH965" s="236"/>
      <c r="AI965" s="236"/>
      <c r="AJ965" s="236"/>
      <c r="AK965" s="236"/>
      <c r="AL965" s="236"/>
      <c r="AM965" s="236"/>
      <c r="AN965" s="236"/>
      <c r="AO965" s="236"/>
      <c r="AP965" s="236"/>
      <c r="AQ965" s="235"/>
      <c r="AR965" s="235"/>
      <c r="AS965" s="235"/>
      <c r="AT965" s="235"/>
      <c r="AU965" s="235"/>
      <c r="AV965" s="235"/>
      <c r="AW965" s="235"/>
      <c r="AX965" s="235"/>
      <c r="AY965" s="235"/>
      <c r="AZ965" s="235"/>
      <c r="BA965" s="235"/>
      <c r="BB965" s="235"/>
    </row>
    <row r="966" spans="20:54" s="234" customFormat="1" x14ac:dyDescent="0.25">
      <c r="T966" s="235"/>
      <c r="W966" s="236"/>
      <c r="X966" s="236"/>
      <c r="Y966" s="236"/>
      <c r="Z966" s="236"/>
      <c r="AA966" s="236"/>
      <c r="AB966" s="236"/>
      <c r="AC966" s="236"/>
      <c r="AD966" s="236"/>
      <c r="AE966" s="236"/>
      <c r="AF966" s="236"/>
      <c r="AG966" s="236"/>
      <c r="AH966" s="236"/>
      <c r="AI966" s="236"/>
      <c r="AJ966" s="236"/>
      <c r="AK966" s="236"/>
      <c r="AL966" s="236"/>
      <c r="AM966" s="236"/>
      <c r="AN966" s="236"/>
      <c r="AO966" s="236"/>
      <c r="AP966" s="236"/>
      <c r="AQ966" s="235"/>
      <c r="AR966" s="235"/>
      <c r="AS966" s="235"/>
      <c r="AT966" s="235"/>
      <c r="AU966" s="235"/>
      <c r="AV966" s="235"/>
      <c r="AW966" s="235"/>
      <c r="AX966" s="235"/>
      <c r="AY966" s="235"/>
      <c r="AZ966" s="235"/>
      <c r="BA966" s="235"/>
      <c r="BB966" s="235"/>
    </row>
    <row r="967" spans="20:54" s="234" customFormat="1" x14ac:dyDescent="0.25">
      <c r="T967" s="235"/>
      <c r="W967" s="236"/>
      <c r="X967" s="236"/>
      <c r="Y967" s="236"/>
      <c r="Z967" s="236"/>
      <c r="AA967" s="236"/>
      <c r="AB967" s="236"/>
      <c r="AC967" s="236"/>
      <c r="AD967" s="236"/>
      <c r="AE967" s="236"/>
      <c r="AF967" s="236"/>
      <c r="AG967" s="236"/>
      <c r="AH967" s="236"/>
      <c r="AI967" s="236"/>
      <c r="AJ967" s="236"/>
      <c r="AK967" s="236"/>
      <c r="AL967" s="236"/>
      <c r="AM967" s="236"/>
      <c r="AN967" s="236"/>
      <c r="AO967" s="236"/>
      <c r="AP967" s="236"/>
      <c r="AQ967" s="235"/>
      <c r="AR967" s="235"/>
      <c r="AS967" s="235"/>
      <c r="AT967" s="235"/>
      <c r="AU967" s="235"/>
      <c r="AV967" s="235"/>
      <c r="AW967" s="235"/>
      <c r="AX967" s="235"/>
      <c r="AY967" s="235"/>
      <c r="AZ967" s="235"/>
      <c r="BA967" s="235"/>
      <c r="BB967" s="235"/>
    </row>
    <row r="968" spans="20:54" s="234" customFormat="1" x14ac:dyDescent="0.25">
      <c r="T968" s="235"/>
      <c r="W968" s="236"/>
      <c r="X968" s="236"/>
      <c r="Y968" s="236"/>
      <c r="Z968" s="236"/>
      <c r="AA968" s="236"/>
      <c r="AB968" s="236"/>
      <c r="AC968" s="236"/>
      <c r="AD968" s="236"/>
      <c r="AE968" s="236"/>
      <c r="AF968" s="236"/>
      <c r="AG968" s="236"/>
      <c r="AH968" s="236"/>
      <c r="AI968" s="236"/>
      <c r="AJ968" s="236"/>
      <c r="AK968" s="236"/>
      <c r="AL968" s="236"/>
      <c r="AM968" s="236"/>
      <c r="AN968" s="236"/>
      <c r="AO968" s="236"/>
      <c r="AP968" s="236"/>
      <c r="AQ968" s="235"/>
      <c r="AR968" s="235"/>
      <c r="AS968" s="235"/>
      <c r="AT968" s="235"/>
      <c r="AU968" s="235"/>
      <c r="AV968" s="235"/>
      <c r="AW968" s="235"/>
      <c r="AX968" s="235"/>
      <c r="AY968" s="235"/>
      <c r="AZ968" s="235"/>
      <c r="BA968" s="235"/>
      <c r="BB968" s="235"/>
    </row>
    <row r="969" spans="20:54" s="234" customFormat="1" x14ac:dyDescent="0.25">
      <c r="T969" s="235"/>
      <c r="W969" s="236"/>
      <c r="X969" s="236"/>
      <c r="Y969" s="236"/>
      <c r="Z969" s="236"/>
      <c r="AA969" s="236"/>
      <c r="AB969" s="236"/>
      <c r="AC969" s="236"/>
      <c r="AD969" s="236"/>
      <c r="AE969" s="236"/>
      <c r="AF969" s="236"/>
      <c r="AG969" s="236"/>
      <c r="AH969" s="236"/>
      <c r="AI969" s="236"/>
      <c r="AJ969" s="236"/>
      <c r="AK969" s="236"/>
      <c r="AL969" s="236"/>
      <c r="AM969" s="236"/>
      <c r="AN969" s="236"/>
      <c r="AO969" s="236"/>
      <c r="AP969" s="236"/>
      <c r="AQ969" s="235"/>
      <c r="AR969" s="235"/>
      <c r="AS969" s="235"/>
      <c r="AT969" s="235"/>
      <c r="AU969" s="235"/>
      <c r="AV969" s="235"/>
      <c r="AW969" s="235"/>
      <c r="AX969" s="235"/>
      <c r="AY969" s="235"/>
      <c r="AZ969" s="235"/>
      <c r="BA969" s="235"/>
      <c r="BB969" s="235"/>
    </row>
    <row r="970" spans="20:54" s="234" customFormat="1" x14ac:dyDescent="0.25">
      <c r="T970" s="235"/>
      <c r="W970" s="236"/>
      <c r="X970" s="236"/>
      <c r="Y970" s="236"/>
      <c r="Z970" s="236"/>
      <c r="AA970" s="236"/>
      <c r="AB970" s="236"/>
      <c r="AC970" s="236"/>
      <c r="AD970" s="236"/>
      <c r="AE970" s="236"/>
      <c r="AF970" s="236"/>
      <c r="AG970" s="236"/>
      <c r="AH970" s="236"/>
      <c r="AI970" s="236"/>
      <c r="AJ970" s="236"/>
      <c r="AK970" s="236"/>
      <c r="AL970" s="236"/>
      <c r="AM970" s="236"/>
      <c r="AN970" s="236"/>
      <c r="AO970" s="236"/>
      <c r="AP970" s="236"/>
      <c r="AQ970" s="235"/>
      <c r="AR970" s="235"/>
      <c r="AS970" s="235"/>
      <c r="AT970" s="235"/>
      <c r="AU970" s="235"/>
      <c r="AV970" s="235"/>
      <c r="AW970" s="235"/>
      <c r="AX970" s="235"/>
      <c r="AY970" s="235"/>
      <c r="AZ970" s="235"/>
      <c r="BA970" s="235"/>
      <c r="BB970" s="235"/>
    </row>
    <row r="971" spans="20:54" s="234" customFormat="1" x14ac:dyDescent="0.25">
      <c r="T971" s="235"/>
      <c r="W971" s="236"/>
      <c r="X971" s="236"/>
      <c r="Y971" s="236"/>
      <c r="Z971" s="236"/>
      <c r="AA971" s="236"/>
      <c r="AB971" s="236"/>
      <c r="AC971" s="236"/>
      <c r="AD971" s="236"/>
      <c r="AE971" s="236"/>
      <c r="AF971" s="236"/>
      <c r="AG971" s="236"/>
      <c r="AH971" s="236"/>
      <c r="AI971" s="236"/>
      <c r="AJ971" s="236"/>
      <c r="AK971" s="236"/>
      <c r="AL971" s="236"/>
      <c r="AM971" s="236"/>
      <c r="AN971" s="236"/>
      <c r="AO971" s="236"/>
      <c r="AP971" s="236"/>
      <c r="AQ971" s="235"/>
      <c r="AR971" s="235"/>
      <c r="AS971" s="235"/>
      <c r="AT971" s="235"/>
      <c r="AU971" s="235"/>
      <c r="AV971" s="235"/>
      <c r="AW971" s="235"/>
      <c r="AX971" s="235"/>
      <c r="AY971" s="235"/>
      <c r="AZ971" s="235"/>
      <c r="BA971" s="235"/>
      <c r="BB971" s="235"/>
    </row>
    <row r="972" spans="20:54" s="234" customFormat="1" x14ac:dyDescent="0.25">
      <c r="T972" s="235"/>
      <c r="W972" s="236"/>
      <c r="X972" s="236"/>
      <c r="Y972" s="236"/>
      <c r="Z972" s="236"/>
      <c r="AA972" s="236"/>
      <c r="AB972" s="236"/>
      <c r="AC972" s="236"/>
      <c r="AD972" s="236"/>
      <c r="AE972" s="236"/>
      <c r="AF972" s="236"/>
      <c r="AG972" s="236"/>
      <c r="AH972" s="236"/>
      <c r="AI972" s="236"/>
      <c r="AJ972" s="236"/>
      <c r="AK972" s="236"/>
      <c r="AL972" s="236"/>
      <c r="AM972" s="236"/>
      <c r="AN972" s="236"/>
      <c r="AO972" s="236"/>
      <c r="AP972" s="236"/>
      <c r="AQ972" s="235"/>
      <c r="AR972" s="235"/>
      <c r="AS972" s="235"/>
      <c r="AT972" s="235"/>
      <c r="AU972" s="235"/>
      <c r="AV972" s="235"/>
      <c r="AW972" s="235"/>
      <c r="AX972" s="235"/>
      <c r="AY972" s="235"/>
      <c r="AZ972" s="235"/>
      <c r="BA972" s="235"/>
      <c r="BB972" s="235"/>
    </row>
    <row r="973" spans="20:54" s="234" customFormat="1" x14ac:dyDescent="0.25">
      <c r="T973" s="235"/>
      <c r="W973" s="236"/>
      <c r="X973" s="236"/>
      <c r="Y973" s="236"/>
      <c r="Z973" s="236"/>
      <c r="AA973" s="236"/>
      <c r="AB973" s="236"/>
      <c r="AC973" s="236"/>
      <c r="AD973" s="236"/>
      <c r="AE973" s="236"/>
      <c r="AF973" s="236"/>
      <c r="AG973" s="236"/>
      <c r="AH973" s="236"/>
      <c r="AI973" s="236"/>
      <c r="AJ973" s="236"/>
      <c r="AK973" s="236"/>
      <c r="AL973" s="236"/>
      <c r="AM973" s="236"/>
      <c r="AN973" s="236"/>
      <c r="AO973" s="236"/>
      <c r="AP973" s="236"/>
      <c r="AQ973" s="235"/>
      <c r="AR973" s="235"/>
      <c r="AS973" s="235"/>
      <c r="AT973" s="235"/>
      <c r="AU973" s="235"/>
      <c r="AV973" s="235"/>
      <c r="AW973" s="235"/>
      <c r="AX973" s="235"/>
      <c r="AY973" s="235"/>
      <c r="AZ973" s="235"/>
      <c r="BA973" s="235"/>
      <c r="BB973" s="235"/>
    </row>
    <row r="974" spans="20:54" s="234" customFormat="1" x14ac:dyDescent="0.25">
      <c r="T974" s="235"/>
      <c r="W974" s="236"/>
      <c r="X974" s="236"/>
      <c r="Y974" s="236"/>
      <c r="Z974" s="236"/>
      <c r="AA974" s="236"/>
      <c r="AB974" s="236"/>
      <c r="AC974" s="236"/>
      <c r="AD974" s="236"/>
      <c r="AE974" s="236"/>
      <c r="AF974" s="236"/>
      <c r="AG974" s="236"/>
      <c r="AH974" s="236"/>
      <c r="AI974" s="236"/>
      <c r="AJ974" s="236"/>
      <c r="AK974" s="236"/>
      <c r="AL974" s="236"/>
      <c r="AM974" s="236"/>
      <c r="AN974" s="236"/>
      <c r="AO974" s="236"/>
      <c r="AP974" s="236"/>
      <c r="AQ974" s="235"/>
      <c r="AR974" s="235"/>
      <c r="AS974" s="235"/>
      <c r="AT974" s="235"/>
      <c r="AU974" s="235"/>
      <c r="AV974" s="235"/>
      <c r="AW974" s="235"/>
      <c r="AX974" s="235"/>
      <c r="AY974" s="235"/>
      <c r="AZ974" s="235"/>
      <c r="BA974" s="235"/>
      <c r="BB974" s="235"/>
    </row>
    <row r="975" spans="20:54" s="234" customFormat="1" x14ac:dyDescent="0.25">
      <c r="T975" s="235"/>
      <c r="W975" s="236"/>
      <c r="X975" s="236"/>
      <c r="Y975" s="236"/>
      <c r="Z975" s="236"/>
      <c r="AA975" s="236"/>
      <c r="AB975" s="236"/>
      <c r="AC975" s="236"/>
      <c r="AD975" s="236"/>
      <c r="AE975" s="236"/>
      <c r="AF975" s="236"/>
      <c r="AG975" s="236"/>
      <c r="AH975" s="236"/>
      <c r="AI975" s="236"/>
      <c r="AJ975" s="236"/>
      <c r="AK975" s="236"/>
      <c r="AL975" s="236"/>
      <c r="AM975" s="236"/>
      <c r="AN975" s="236"/>
      <c r="AO975" s="236"/>
      <c r="AP975" s="236"/>
      <c r="AQ975" s="235"/>
      <c r="AR975" s="235"/>
      <c r="AS975" s="235"/>
      <c r="AT975" s="235"/>
      <c r="AU975" s="235"/>
      <c r="AV975" s="235"/>
      <c r="AW975" s="235"/>
      <c r="AX975" s="235"/>
      <c r="AY975" s="235"/>
      <c r="AZ975" s="235"/>
      <c r="BA975" s="235"/>
      <c r="BB975" s="235"/>
    </row>
    <row r="976" spans="20:54" s="234" customFormat="1" x14ac:dyDescent="0.25">
      <c r="T976" s="235"/>
      <c r="W976" s="236"/>
      <c r="X976" s="236"/>
      <c r="Y976" s="236"/>
      <c r="Z976" s="236"/>
      <c r="AA976" s="236"/>
      <c r="AB976" s="236"/>
      <c r="AC976" s="236"/>
      <c r="AD976" s="236"/>
      <c r="AE976" s="236"/>
      <c r="AF976" s="236"/>
      <c r="AG976" s="236"/>
      <c r="AH976" s="236"/>
      <c r="AI976" s="236"/>
      <c r="AJ976" s="236"/>
      <c r="AK976" s="236"/>
      <c r="AL976" s="236"/>
      <c r="AM976" s="236"/>
      <c r="AN976" s="236"/>
      <c r="AO976" s="236"/>
      <c r="AP976" s="236"/>
      <c r="AQ976" s="235"/>
      <c r="AR976" s="235"/>
      <c r="AS976" s="235"/>
      <c r="AT976" s="235"/>
      <c r="AU976" s="235"/>
      <c r="AV976" s="235"/>
      <c r="AW976" s="235"/>
      <c r="AX976" s="235"/>
      <c r="AY976" s="235"/>
      <c r="AZ976" s="235"/>
      <c r="BA976" s="235"/>
      <c r="BB976" s="235"/>
    </row>
    <row r="977" spans="20:54" s="234" customFormat="1" x14ac:dyDescent="0.25">
      <c r="T977" s="235"/>
      <c r="W977" s="236"/>
      <c r="X977" s="236"/>
      <c r="Y977" s="236"/>
      <c r="Z977" s="236"/>
      <c r="AA977" s="236"/>
      <c r="AB977" s="236"/>
      <c r="AC977" s="236"/>
      <c r="AD977" s="236"/>
      <c r="AE977" s="236"/>
      <c r="AF977" s="236"/>
      <c r="AG977" s="236"/>
      <c r="AH977" s="236"/>
      <c r="AI977" s="236"/>
      <c r="AJ977" s="236"/>
      <c r="AK977" s="236"/>
      <c r="AL977" s="236"/>
      <c r="AM977" s="236"/>
      <c r="AN977" s="236"/>
      <c r="AO977" s="236"/>
      <c r="AP977" s="236"/>
      <c r="AQ977" s="235"/>
      <c r="AR977" s="235"/>
      <c r="AS977" s="235"/>
      <c r="AT977" s="235"/>
      <c r="AU977" s="235"/>
      <c r="AV977" s="235"/>
      <c r="AW977" s="235"/>
      <c r="AX977" s="235"/>
      <c r="AY977" s="235"/>
      <c r="AZ977" s="235"/>
      <c r="BA977" s="235"/>
      <c r="BB977" s="235"/>
    </row>
    <row r="978" spans="20:54" s="234" customFormat="1" x14ac:dyDescent="0.25">
      <c r="T978" s="235"/>
      <c r="W978" s="236"/>
      <c r="X978" s="236"/>
      <c r="Y978" s="236"/>
      <c r="Z978" s="236"/>
      <c r="AA978" s="236"/>
      <c r="AB978" s="236"/>
      <c r="AC978" s="236"/>
      <c r="AD978" s="236"/>
      <c r="AE978" s="236"/>
      <c r="AF978" s="236"/>
      <c r="AG978" s="236"/>
      <c r="AH978" s="236"/>
      <c r="AI978" s="236"/>
      <c r="AJ978" s="236"/>
      <c r="AK978" s="236"/>
      <c r="AL978" s="236"/>
      <c r="AM978" s="236"/>
      <c r="AN978" s="236"/>
      <c r="AO978" s="236"/>
      <c r="AP978" s="236"/>
      <c r="AQ978" s="235"/>
      <c r="AR978" s="235"/>
      <c r="AS978" s="235"/>
      <c r="AT978" s="235"/>
      <c r="AU978" s="235"/>
      <c r="AV978" s="235"/>
      <c r="AW978" s="235"/>
      <c r="AX978" s="235"/>
      <c r="AY978" s="235"/>
      <c r="AZ978" s="235"/>
      <c r="BA978" s="235"/>
      <c r="BB978" s="235"/>
    </row>
    <row r="979" spans="20:54" s="234" customFormat="1" x14ac:dyDescent="0.25">
      <c r="T979" s="235"/>
      <c r="W979" s="236"/>
      <c r="X979" s="236"/>
      <c r="Y979" s="236"/>
      <c r="Z979" s="236"/>
      <c r="AA979" s="236"/>
      <c r="AB979" s="236"/>
      <c r="AC979" s="236"/>
      <c r="AD979" s="236"/>
      <c r="AE979" s="236"/>
      <c r="AF979" s="236"/>
      <c r="AG979" s="236"/>
      <c r="AH979" s="236"/>
      <c r="AI979" s="236"/>
      <c r="AJ979" s="236"/>
      <c r="AK979" s="236"/>
      <c r="AL979" s="236"/>
      <c r="AM979" s="236"/>
      <c r="AN979" s="236"/>
      <c r="AO979" s="236"/>
      <c r="AP979" s="236"/>
      <c r="AQ979" s="235"/>
      <c r="AR979" s="235"/>
      <c r="AS979" s="235"/>
      <c r="AT979" s="235"/>
      <c r="AU979" s="235"/>
      <c r="AV979" s="235"/>
      <c r="AW979" s="235"/>
      <c r="AX979" s="235"/>
      <c r="AY979" s="235"/>
      <c r="AZ979" s="235"/>
      <c r="BA979" s="235"/>
      <c r="BB979" s="235"/>
    </row>
    <row r="980" spans="20:54" s="234" customFormat="1" x14ac:dyDescent="0.25">
      <c r="T980" s="235"/>
      <c r="W980" s="236"/>
      <c r="X980" s="236"/>
      <c r="Y980" s="236"/>
      <c r="Z980" s="236"/>
      <c r="AA980" s="236"/>
      <c r="AB980" s="236"/>
      <c r="AC980" s="236"/>
      <c r="AD980" s="236"/>
      <c r="AE980" s="236"/>
      <c r="AF980" s="236"/>
      <c r="AG980" s="236"/>
      <c r="AH980" s="236"/>
      <c r="AI980" s="236"/>
      <c r="AJ980" s="236"/>
      <c r="AK980" s="236"/>
      <c r="AL980" s="236"/>
      <c r="AM980" s="236"/>
      <c r="AN980" s="236"/>
      <c r="AO980" s="236"/>
      <c r="AP980" s="236"/>
      <c r="AQ980" s="235"/>
      <c r="AR980" s="235"/>
      <c r="AS980" s="235"/>
      <c r="AT980" s="235"/>
      <c r="AU980" s="235"/>
      <c r="AV980" s="235"/>
      <c r="AW980" s="235"/>
      <c r="AX980" s="235"/>
      <c r="AY980" s="235"/>
      <c r="AZ980" s="235"/>
      <c r="BA980" s="235"/>
      <c r="BB980" s="235"/>
    </row>
    <row r="981" spans="20:54" s="234" customFormat="1" x14ac:dyDescent="0.25">
      <c r="T981" s="235"/>
      <c r="W981" s="236"/>
      <c r="X981" s="236"/>
      <c r="Y981" s="236"/>
      <c r="Z981" s="236"/>
      <c r="AA981" s="236"/>
      <c r="AB981" s="236"/>
      <c r="AC981" s="236"/>
      <c r="AD981" s="236"/>
      <c r="AE981" s="236"/>
      <c r="AF981" s="236"/>
      <c r="AG981" s="236"/>
      <c r="AH981" s="236"/>
      <c r="AI981" s="236"/>
      <c r="AJ981" s="236"/>
      <c r="AK981" s="236"/>
      <c r="AL981" s="236"/>
      <c r="AM981" s="236"/>
      <c r="AN981" s="236"/>
      <c r="AO981" s="236"/>
      <c r="AP981" s="236"/>
      <c r="AQ981" s="235"/>
      <c r="AR981" s="235"/>
      <c r="AS981" s="235"/>
      <c r="AT981" s="235"/>
      <c r="AU981" s="235"/>
      <c r="AV981" s="235"/>
      <c r="AW981" s="235"/>
      <c r="AX981" s="235"/>
      <c r="AY981" s="235"/>
      <c r="AZ981" s="235"/>
      <c r="BA981" s="235"/>
      <c r="BB981" s="235"/>
    </row>
    <row r="982" spans="20:54" s="234" customFormat="1" x14ac:dyDescent="0.25">
      <c r="T982" s="235"/>
      <c r="W982" s="236"/>
      <c r="X982" s="236"/>
      <c r="Y982" s="236"/>
      <c r="Z982" s="236"/>
      <c r="AA982" s="236"/>
      <c r="AB982" s="236"/>
      <c r="AC982" s="236"/>
      <c r="AD982" s="236"/>
      <c r="AE982" s="236"/>
      <c r="AF982" s="236"/>
      <c r="AG982" s="236"/>
      <c r="AH982" s="236"/>
      <c r="AI982" s="236"/>
      <c r="AJ982" s="236"/>
      <c r="AK982" s="236"/>
      <c r="AL982" s="236"/>
      <c r="AM982" s="236"/>
      <c r="AN982" s="236"/>
      <c r="AO982" s="236"/>
      <c r="AP982" s="236"/>
      <c r="AQ982" s="235"/>
      <c r="AR982" s="235"/>
      <c r="AS982" s="235"/>
      <c r="AT982" s="235"/>
      <c r="AU982" s="235"/>
      <c r="AV982" s="235"/>
      <c r="AW982" s="235"/>
      <c r="AX982" s="235"/>
      <c r="AY982" s="235"/>
      <c r="AZ982" s="235"/>
      <c r="BA982" s="235"/>
      <c r="BB982" s="235"/>
    </row>
    <row r="983" spans="20:54" s="234" customFormat="1" x14ac:dyDescent="0.25">
      <c r="T983" s="235"/>
      <c r="W983" s="236"/>
      <c r="X983" s="236"/>
      <c r="Y983" s="236"/>
      <c r="Z983" s="236"/>
      <c r="AA983" s="236"/>
      <c r="AB983" s="236"/>
      <c r="AC983" s="236"/>
      <c r="AD983" s="236"/>
      <c r="AE983" s="236"/>
      <c r="AF983" s="236"/>
      <c r="AG983" s="236"/>
      <c r="AH983" s="236"/>
      <c r="AI983" s="236"/>
      <c r="AJ983" s="236"/>
      <c r="AK983" s="236"/>
      <c r="AL983" s="236"/>
      <c r="AM983" s="236"/>
      <c r="AN983" s="236"/>
      <c r="AO983" s="236"/>
      <c r="AP983" s="236"/>
      <c r="AQ983" s="235"/>
      <c r="AR983" s="235"/>
      <c r="AS983" s="235"/>
      <c r="AT983" s="235"/>
      <c r="AU983" s="235"/>
      <c r="AV983" s="235"/>
      <c r="AW983" s="235"/>
      <c r="AX983" s="235"/>
      <c r="AY983" s="235"/>
      <c r="AZ983" s="235"/>
      <c r="BA983" s="235"/>
      <c r="BB983" s="235"/>
    </row>
    <row r="984" spans="20:54" s="234" customFormat="1" x14ac:dyDescent="0.25">
      <c r="T984" s="235"/>
      <c r="W984" s="236"/>
      <c r="X984" s="236"/>
      <c r="Y984" s="236"/>
      <c r="Z984" s="236"/>
      <c r="AA984" s="236"/>
      <c r="AB984" s="236"/>
      <c r="AC984" s="236"/>
      <c r="AD984" s="236"/>
      <c r="AE984" s="236"/>
      <c r="AF984" s="236"/>
      <c r="AG984" s="236"/>
      <c r="AH984" s="236"/>
      <c r="AI984" s="236"/>
      <c r="AJ984" s="236"/>
      <c r="AK984" s="236"/>
      <c r="AL984" s="236"/>
      <c r="AM984" s="236"/>
      <c r="AN984" s="236"/>
      <c r="AO984" s="236"/>
      <c r="AP984" s="236"/>
      <c r="AQ984" s="235"/>
      <c r="AR984" s="235"/>
      <c r="AS984" s="235"/>
      <c r="AT984" s="235"/>
      <c r="AU984" s="235"/>
      <c r="AV984" s="235"/>
      <c r="AW984" s="235"/>
      <c r="AX984" s="235"/>
      <c r="AY984" s="235"/>
      <c r="AZ984" s="235"/>
      <c r="BA984" s="235"/>
      <c r="BB984" s="235"/>
    </row>
    <row r="985" spans="20:54" s="234" customFormat="1" x14ac:dyDescent="0.25">
      <c r="T985" s="235"/>
      <c r="W985" s="236"/>
      <c r="X985" s="236"/>
      <c r="Y985" s="236"/>
      <c r="Z985" s="236"/>
      <c r="AA985" s="236"/>
      <c r="AB985" s="236"/>
      <c r="AC985" s="236"/>
      <c r="AD985" s="236"/>
      <c r="AE985" s="236"/>
      <c r="AF985" s="236"/>
      <c r="AG985" s="236"/>
      <c r="AH985" s="236"/>
      <c r="AI985" s="236"/>
      <c r="AJ985" s="236"/>
      <c r="AK985" s="236"/>
      <c r="AL985" s="236"/>
      <c r="AM985" s="236"/>
      <c r="AN985" s="236"/>
      <c r="AO985" s="236"/>
      <c r="AP985" s="236"/>
      <c r="AQ985" s="235"/>
      <c r="AR985" s="235"/>
      <c r="AS985" s="235"/>
      <c r="AT985" s="235"/>
      <c r="AU985" s="235"/>
      <c r="AV985" s="235"/>
      <c r="AW985" s="235"/>
      <c r="AX985" s="235"/>
      <c r="AY985" s="235"/>
      <c r="AZ985" s="235"/>
      <c r="BA985" s="235"/>
      <c r="BB985" s="235"/>
    </row>
    <row r="986" spans="20:54" s="234" customFormat="1" x14ac:dyDescent="0.25">
      <c r="T986" s="235"/>
      <c r="W986" s="236"/>
      <c r="X986" s="236"/>
      <c r="Y986" s="236"/>
      <c r="Z986" s="236"/>
      <c r="AA986" s="236"/>
      <c r="AB986" s="236"/>
      <c r="AC986" s="236"/>
      <c r="AD986" s="236"/>
      <c r="AE986" s="236"/>
      <c r="AF986" s="236"/>
      <c r="AG986" s="236"/>
      <c r="AH986" s="236"/>
      <c r="AI986" s="236"/>
      <c r="AJ986" s="236"/>
      <c r="AK986" s="236"/>
      <c r="AL986" s="236"/>
      <c r="AM986" s="236"/>
      <c r="AN986" s="236"/>
      <c r="AO986" s="236"/>
      <c r="AP986" s="236"/>
      <c r="AQ986" s="235"/>
      <c r="AR986" s="235"/>
      <c r="AS986" s="235"/>
      <c r="AT986" s="235"/>
      <c r="AU986" s="235"/>
      <c r="AV986" s="235"/>
      <c r="AW986" s="235"/>
      <c r="AX986" s="235"/>
      <c r="AY986" s="235"/>
      <c r="AZ986" s="235"/>
      <c r="BA986" s="235"/>
      <c r="BB986" s="235"/>
    </row>
    <row r="987" spans="20:54" s="234" customFormat="1" x14ac:dyDescent="0.25">
      <c r="T987" s="235"/>
      <c r="W987" s="236"/>
      <c r="X987" s="236"/>
      <c r="Y987" s="236"/>
      <c r="Z987" s="236"/>
      <c r="AA987" s="236"/>
      <c r="AB987" s="236"/>
      <c r="AC987" s="236"/>
      <c r="AD987" s="236"/>
      <c r="AE987" s="236"/>
      <c r="AF987" s="236"/>
      <c r="AG987" s="236"/>
      <c r="AH987" s="236"/>
      <c r="AI987" s="236"/>
      <c r="AJ987" s="236"/>
      <c r="AK987" s="236"/>
      <c r="AL987" s="236"/>
      <c r="AM987" s="236"/>
      <c r="AN987" s="236"/>
      <c r="AO987" s="236"/>
      <c r="AP987" s="236"/>
      <c r="AQ987" s="235"/>
      <c r="AR987" s="235"/>
      <c r="AS987" s="235"/>
      <c r="AT987" s="235"/>
      <c r="AU987" s="235"/>
      <c r="AV987" s="235"/>
      <c r="AW987" s="235"/>
      <c r="AX987" s="235"/>
      <c r="AY987" s="235"/>
      <c r="AZ987" s="235"/>
      <c r="BA987" s="235"/>
      <c r="BB987" s="235"/>
    </row>
    <row r="988" spans="20:54" s="234" customFormat="1" x14ac:dyDescent="0.25">
      <c r="T988" s="235"/>
      <c r="W988" s="236"/>
      <c r="X988" s="236"/>
      <c r="Y988" s="236"/>
      <c r="Z988" s="236"/>
      <c r="AA988" s="236"/>
      <c r="AB988" s="236"/>
      <c r="AC988" s="236"/>
      <c r="AD988" s="236"/>
      <c r="AE988" s="236"/>
      <c r="AF988" s="236"/>
      <c r="AG988" s="236"/>
      <c r="AH988" s="236"/>
      <c r="AI988" s="236"/>
      <c r="AJ988" s="236"/>
      <c r="AK988" s="236"/>
      <c r="AL988" s="236"/>
      <c r="AM988" s="236"/>
      <c r="AN988" s="236"/>
      <c r="AO988" s="236"/>
      <c r="AP988" s="236"/>
      <c r="AQ988" s="235"/>
      <c r="AR988" s="235"/>
      <c r="AS988" s="235"/>
      <c r="AT988" s="235"/>
      <c r="AU988" s="235"/>
      <c r="AV988" s="235"/>
      <c r="AW988" s="235"/>
      <c r="AX988" s="235"/>
      <c r="AY988" s="235"/>
      <c r="AZ988" s="235"/>
      <c r="BA988" s="235"/>
      <c r="BB988" s="235"/>
    </row>
    <row r="989" spans="20:54" s="234" customFormat="1" x14ac:dyDescent="0.25">
      <c r="T989" s="235"/>
      <c r="W989" s="236"/>
      <c r="X989" s="236"/>
      <c r="Y989" s="236"/>
      <c r="Z989" s="236"/>
      <c r="AA989" s="236"/>
      <c r="AB989" s="236"/>
      <c r="AC989" s="236"/>
      <c r="AD989" s="236"/>
      <c r="AE989" s="236"/>
      <c r="AF989" s="236"/>
      <c r="AG989" s="236"/>
      <c r="AH989" s="236"/>
      <c r="AI989" s="236"/>
      <c r="AJ989" s="236"/>
      <c r="AK989" s="236"/>
      <c r="AL989" s="236"/>
      <c r="AM989" s="236"/>
      <c r="AN989" s="236"/>
      <c r="AO989" s="236"/>
      <c r="AP989" s="236"/>
      <c r="AQ989" s="235"/>
      <c r="AR989" s="235"/>
      <c r="AS989" s="235"/>
      <c r="AT989" s="235"/>
      <c r="AU989" s="235"/>
      <c r="AV989" s="235"/>
      <c r="AW989" s="235"/>
      <c r="AX989" s="235"/>
      <c r="AY989" s="235"/>
      <c r="AZ989" s="235"/>
      <c r="BA989" s="235"/>
      <c r="BB989" s="235"/>
    </row>
    <row r="990" spans="20:54" s="234" customFormat="1" x14ac:dyDescent="0.25">
      <c r="T990" s="235"/>
      <c r="W990" s="236"/>
      <c r="X990" s="236"/>
      <c r="Y990" s="236"/>
      <c r="Z990" s="236"/>
      <c r="AA990" s="236"/>
      <c r="AB990" s="236"/>
      <c r="AC990" s="236"/>
      <c r="AD990" s="236"/>
      <c r="AE990" s="236"/>
      <c r="AF990" s="236"/>
      <c r="AG990" s="236"/>
      <c r="AH990" s="236"/>
      <c r="AI990" s="236"/>
      <c r="AJ990" s="236"/>
      <c r="AK990" s="236"/>
      <c r="AL990" s="236"/>
      <c r="AM990" s="236"/>
      <c r="AN990" s="236"/>
      <c r="AO990" s="236"/>
      <c r="AP990" s="236"/>
      <c r="AQ990" s="235"/>
      <c r="AR990" s="235"/>
      <c r="AS990" s="235"/>
      <c r="AT990" s="235"/>
      <c r="AU990" s="235"/>
      <c r="AV990" s="235"/>
      <c r="AW990" s="235"/>
      <c r="AX990" s="235"/>
      <c r="AY990" s="235"/>
      <c r="AZ990" s="235"/>
      <c r="BA990" s="235"/>
      <c r="BB990" s="235"/>
    </row>
    <row r="991" spans="20:54" s="234" customFormat="1" x14ac:dyDescent="0.25">
      <c r="T991" s="235"/>
      <c r="W991" s="236"/>
      <c r="X991" s="236"/>
      <c r="Y991" s="236"/>
      <c r="Z991" s="236"/>
      <c r="AA991" s="236"/>
      <c r="AB991" s="236"/>
      <c r="AC991" s="236"/>
      <c r="AD991" s="236"/>
      <c r="AE991" s="236"/>
      <c r="AF991" s="236"/>
      <c r="AG991" s="236"/>
      <c r="AH991" s="236"/>
      <c r="AI991" s="236"/>
      <c r="AJ991" s="236"/>
      <c r="AK991" s="236"/>
      <c r="AL991" s="236"/>
      <c r="AM991" s="236"/>
      <c r="AN991" s="236"/>
      <c r="AO991" s="236"/>
      <c r="AP991" s="236"/>
      <c r="AQ991" s="235"/>
      <c r="AR991" s="235"/>
      <c r="AS991" s="235"/>
      <c r="AT991" s="235"/>
      <c r="AU991" s="235"/>
      <c r="AV991" s="235"/>
      <c r="AW991" s="235"/>
      <c r="AX991" s="235"/>
      <c r="AY991" s="235"/>
      <c r="AZ991" s="235"/>
      <c r="BA991" s="235"/>
      <c r="BB991" s="235"/>
    </row>
    <row r="992" spans="20:54" s="234" customFormat="1" x14ac:dyDescent="0.25">
      <c r="T992" s="235"/>
      <c r="W992" s="236"/>
      <c r="X992" s="236"/>
      <c r="Y992" s="236"/>
      <c r="Z992" s="236"/>
      <c r="AA992" s="236"/>
      <c r="AB992" s="236"/>
      <c r="AC992" s="236"/>
      <c r="AD992" s="236"/>
      <c r="AE992" s="236"/>
      <c r="AF992" s="236"/>
      <c r="AG992" s="236"/>
      <c r="AH992" s="236"/>
      <c r="AI992" s="236"/>
      <c r="AJ992" s="236"/>
      <c r="AK992" s="236"/>
      <c r="AL992" s="236"/>
      <c r="AM992" s="236"/>
      <c r="AN992" s="236"/>
      <c r="AO992" s="236"/>
      <c r="AP992" s="236"/>
      <c r="AQ992" s="235"/>
      <c r="AR992" s="235"/>
      <c r="AS992" s="235"/>
      <c r="AT992" s="235"/>
      <c r="AU992" s="235"/>
      <c r="AV992" s="235"/>
      <c r="AW992" s="235"/>
      <c r="AX992" s="235"/>
      <c r="AY992" s="235"/>
      <c r="AZ992" s="235"/>
      <c r="BA992" s="235"/>
      <c r="BB992" s="235"/>
    </row>
    <row r="993" spans="20:54" s="234" customFormat="1" x14ac:dyDescent="0.25">
      <c r="T993" s="235"/>
      <c r="W993" s="236"/>
      <c r="X993" s="236"/>
      <c r="Y993" s="236"/>
      <c r="Z993" s="236"/>
      <c r="AA993" s="236"/>
      <c r="AB993" s="236"/>
      <c r="AC993" s="236"/>
      <c r="AD993" s="236"/>
      <c r="AE993" s="236"/>
      <c r="AF993" s="236"/>
      <c r="AG993" s="236"/>
      <c r="AH993" s="236"/>
      <c r="AI993" s="236"/>
      <c r="AJ993" s="236"/>
      <c r="AK993" s="236"/>
      <c r="AL993" s="236"/>
      <c r="AM993" s="236"/>
      <c r="AN993" s="236"/>
      <c r="AO993" s="236"/>
      <c r="AP993" s="236"/>
      <c r="AQ993" s="235"/>
      <c r="AR993" s="235"/>
      <c r="AS993" s="235"/>
      <c r="AT993" s="235"/>
      <c r="AU993" s="235"/>
      <c r="AV993" s="235"/>
      <c r="AW993" s="235"/>
      <c r="AX993" s="235"/>
      <c r="AY993" s="235"/>
      <c r="AZ993" s="235"/>
      <c r="BA993" s="235"/>
      <c r="BB993" s="235"/>
    </row>
    <row r="994" spans="20:54" s="234" customFormat="1" x14ac:dyDescent="0.25">
      <c r="T994" s="235"/>
      <c r="W994" s="236"/>
      <c r="X994" s="236"/>
      <c r="Y994" s="236"/>
      <c r="Z994" s="236"/>
      <c r="AA994" s="236"/>
      <c r="AB994" s="236"/>
      <c r="AC994" s="236"/>
      <c r="AD994" s="236"/>
      <c r="AE994" s="236"/>
      <c r="AF994" s="236"/>
      <c r="AG994" s="236"/>
      <c r="AH994" s="236"/>
      <c r="AI994" s="236"/>
      <c r="AJ994" s="236"/>
      <c r="AK994" s="236"/>
      <c r="AL994" s="236"/>
      <c r="AM994" s="236"/>
      <c r="AN994" s="236"/>
      <c r="AO994" s="236"/>
      <c r="AP994" s="236"/>
      <c r="AQ994" s="235"/>
      <c r="AR994" s="235"/>
      <c r="AS994" s="235"/>
      <c r="AT994" s="235"/>
      <c r="AU994" s="235"/>
      <c r="AV994" s="235"/>
      <c r="AW994" s="235"/>
      <c r="AX994" s="235"/>
      <c r="AY994" s="235"/>
      <c r="AZ994" s="235"/>
      <c r="BA994" s="235"/>
      <c r="BB994" s="235"/>
    </row>
    <row r="995" spans="20:54" s="234" customFormat="1" x14ac:dyDescent="0.25">
      <c r="T995" s="235"/>
      <c r="W995" s="236"/>
      <c r="X995" s="236"/>
      <c r="Y995" s="236"/>
      <c r="Z995" s="236"/>
      <c r="AA995" s="236"/>
      <c r="AB995" s="236"/>
      <c r="AC995" s="236"/>
      <c r="AD995" s="236"/>
      <c r="AE995" s="236"/>
      <c r="AF995" s="236"/>
      <c r="AG995" s="236"/>
      <c r="AH995" s="236"/>
      <c r="AI995" s="236"/>
      <c r="AJ995" s="236"/>
      <c r="AK995" s="236"/>
      <c r="AL995" s="236"/>
      <c r="AM995" s="236"/>
      <c r="AN995" s="236"/>
      <c r="AO995" s="236"/>
      <c r="AP995" s="236"/>
      <c r="AQ995" s="235"/>
      <c r="AR995" s="235"/>
      <c r="AS995" s="235"/>
      <c r="AT995" s="235"/>
      <c r="AU995" s="235"/>
      <c r="AV995" s="235"/>
      <c r="AW995" s="235"/>
      <c r="AX995" s="235"/>
      <c r="AY995" s="235"/>
      <c r="AZ995" s="235"/>
      <c r="BA995" s="235"/>
      <c r="BB995" s="235"/>
    </row>
    <row r="996" spans="20:54" s="234" customFormat="1" x14ac:dyDescent="0.25">
      <c r="T996" s="235"/>
      <c r="W996" s="236"/>
      <c r="X996" s="236"/>
      <c r="Y996" s="236"/>
      <c r="Z996" s="236"/>
      <c r="AA996" s="236"/>
      <c r="AB996" s="236"/>
      <c r="AC996" s="236"/>
      <c r="AD996" s="236"/>
      <c r="AE996" s="236"/>
      <c r="AF996" s="236"/>
      <c r="AG996" s="236"/>
      <c r="AH996" s="236"/>
      <c r="AI996" s="236"/>
      <c r="AJ996" s="236"/>
      <c r="AK996" s="236"/>
      <c r="AL996" s="236"/>
      <c r="AM996" s="236"/>
      <c r="AN996" s="236"/>
      <c r="AO996" s="236"/>
      <c r="AP996" s="236"/>
      <c r="AQ996" s="235"/>
      <c r="AR996" s="235"/>
      <c r="AS996" s="235"/>
      <c r="AT996" s="235"/>
      <c r="AU996" s="235"/>
      <c r="AV996" s="235"/>
      <c r="AW996" s="235"/>
      <c r="AX996" s="235"/>
      <c r="AY996" s="235"/>
      <c r="AZ996" s="235"/>
      <c r="BA996" s="235"/>
      <c r="BB996" s="235"/>
    </row>
    <row r="997" spans="20:54" s="234" customFormat="1" x14ac:dyDescent="0.25">
      <c r="T997" s="235"/>
      <c r="W997" s="236"/>
      <c r="X997" s="236"/>
      <c r="Y997" s="236"/>
      <c r="Z997" s="236"/>
      <c r="AA997" s="236"/>
      <c r="AB997" s="236"/>
      <c r="AC997" s="236"/>
      <c r="AD997" s="236"/>
      <c r="AE997" s="236"/>
      <c r="AF997" s="236"/>
      <c r="AG997" s="236"/>
      <c r="AH997" s="236"/>
      <c r="AI997" s="236"/>
      <c r="AJ997" s="236"/>
      <c r="AK997" s="236"/>
      <c r="AL997" s="236"/>
      <c r="AM997" s="236"/>
      <c r="AN997" s="236"/>
      <c r="AO997" s="236"/>
      <c r="AP997" s="236"/>
      <c r="AQ997" s="235"/>
      <c r="AR997" s="235"/>
      <c r="AS997" s="235"/>
      <c r="AT997" s="235"/>
      <c r="AU997" s="235"/>
      <c r="AV997" s="235"/>
      <c r="AW997" s="235"/>
      <c r="AX997" s="235"/>
      <c r="AY997" s="235"/>
      <c r="AZ997" s="235"/>
      <c r="BA997" s="235"/>
      <c r="BB997" s="235"/>
    </row>
    <row r="998" spans="20:54" s="234" customFormat="1" x14ac:dyDescent="0.25">
      <c r="T998" s="235"/>
      <c r="W998" s="236"/>
      <c r="X998" s="236"/>
      <c r="Y998" s="236"/>
      <c r="Z998" s="236"/>
      <c r="AA998" s="236"/>
      <c r="AB998" s="236"/>
      <c r="AC998" s="236"/>
      <c r="AD998" s="236"/>
      <c r="AE998" s="236"/>
      <c r="AF998" s="236"/>
      <c r="AG998" s="236"/>
      <c r="AH998" s="236"/>
      <c r="AI998" s="236"/>
      <c r="AJ998" s="236"/>
      <c r="AK998" s="236"/>
      <c r="AL998" s="236"/>
      <c r="AM998" s="236"/>
      <c r="AN998" s="236"/>
      <c r="AO998" s="236"/>
      <c r="AP998" s="236"/>
      <c r="AQ998" s="235"/>
      <c r="AR998" s="235"/>
      <c r="AS998" s="235"/>
      <c r="AT998" s="235"/>
      <c r="AU998" s="235"/>
      <c r="AV998" s="235"/>
      <c r="AW998" s="235"/>
      <c r="AX998" s="235"/>
      <c r="AY998" s="235"/>
      <c r="AZ998" s="235"/>
      <c r="BA998" s="235"/>
      <c r="BB998" s="235"/>
    </row>
    <row r="999" spans="20:54" s="234" customFormat="1" x14ac:dyDescent="0.25">
      <c r="T999" s="235"/>
      <c r="W999" s="236"/>
      <c r="X999" s="236"/>
      <c r="Y999" s="236"/>
      <c r="Z999" s="236"/>
      <c r="AA999" s="236"/>
      <c r="AB999" s="236"/>
      <c r="AC999" s="236"/>
      <c r="AD999" s="236"/>
      <c r="AE999" s="236"/>
      <c r="AF999" s="236"/>
      <c r="AG999" s="236"/>
      <c r="AH999" s="236"/>
      <c r="AI999" s="236"/>
      <c r="AJ999" s="236"/>
      <c r="AK999" s="236"/>
      <c r="AL999" s="236"/>
      <c r="AM999" s="236"/>
      <c r="AN999" s="236"/>
      <c r="AO999" s="236"/>
      <c r="AP999" s="236"/>
      <c r="AQ999" s="235"/>
      <c r="AR999" s="235"/>
      <c r="AS999" s="235"/>
      <c r="AT999" s="235"/>
      <c r="AU999" s="235"/>
      <c r="AV999" s="235"/>
      <c r="AW999" s="235"/>
      <c r="AX999" s="235"/>
      <c r="AY999" s="235"/>
      <c r="AZ999" s="235"/>
      <c r="BA999" s="235"/>
      <c r="BB999" s="235"/>
    </row>
    <row r="1000" spans="20:54" s="234" customFormat="1" x14ac:dyDescent="0.25">
      <c r="T1000" s="235"/>
      <c r="W1000" s="236"/>
      <c r="X1000" s="236"/>
      <c r="Y1000" s="236"/>
      <c r="Z1000" s="236"/>
      <c r="AA1000" s="236"/>
      <c r="AB1000" s="236"/>
      <c r="AC1000" s="236"/>
      <c r="AD1000" s="236"/>
      <c r="AE1000" s="236"/>
      <c r="AF1000" s="236"/>
      <c r="AG1000" s="236"/>
      <c r="AH1000" s="236"/>
      <c r="AI1000" s="236"/>
      <c r="AJ1000" s="236"/>
      <c r="AK1000" s="236"/>
      <c r="AL1000" s="236"/>
      <c r="AM1000" s="236"/>
      <c r="AN1000" s="236"/>
      <c r="AO1000" s="236"/>
      <c r="AP1000" s="236"/>
      <c r="AQ1000" s="235"/>
      <c r="AR1000" s="235"/>
      <c r="AS1000" s="235"/>
      <c r="AT1000" s="235"/>
      <c r="AU1000" s="235"/>
      <c r="AV1000" s="235"/>
      <c r="AW1000" s="235"/>
      <c r="AX1000" s="235"/>
      <c r="AY1000" s="235"/>
      <c r="AZ1000" s="235"/>
      <c r="BA1000" s="235"/>
      <c r="BB1000" s="235"/>
    </row>
    <row r="1001" spans="20:54" s="234" customFormat="1" x14ac:dyDescent="0.25">
      <c r="T1001" s="235"/>
      <c r="W1001" s="236"/>
      <c r="X1001" s="236"/>
      <c r="Y1001" s="236"/>
      <c r="Z1001" s="236"/>
      <c r="AA1001" s="236"/>
      <c r="AB1001" s="236"/>
      <c r="AC1001" s="236"/>
      <c r="AD1001" s="236"/>
      <c r="AE1001" s="236"/>
      <c r="AF1001" s="236"/>
      <c r="AG1001" s="236"/>
      <c r="AH1001" s="236"/>
      <c r="AI1001" s="236"/>
      <c r="AJ1001" s="236"/>
      <c r="AK1001" s="236"/>
      <c r="AL1001" s="236"/>
      <c r="AM1001" s="236"/>
      <c r="AN1001" s="236"/>
      <c r="AO1001" s="236"/>
      <c r="AP1001" s="236"/>
      <c r="AQ1001" s="235"/>
      <c r="AR1001" s="235"/>
      <c r="AS1001" s="235"/>
      <c r="AT1001" s="235"/>
      <c r="AU1001" s="235"/>
      <c r="AV1001" s="235"/>
      <c r="AW1001" s="235"/>
      <c r="AX1001" s="235"/>
      <c r="AY1001" s="235"/>
      <c r="AZ1001" s="235"/>
      <c r="BA1001" s="235"/>
      <c r="BB1001" s="235"/>
    </row>
    <row r="1002" spans="20:54" s="234" customFormat="1" x14ac:dyDescent="0.25">
      <c r="T1002" s="235"/>
      <c r="W1002" s="236"/>
      <c r="X1002" s="236"/>
      <c r="Y1002" s="236"/>
      <c r="Z1002" s="236"/>
      <c r="AA1002" s="236"/>
      <c r="AB1002" s="236"/>
      <c r="AC1002" s="236"/>
      <c r="AD1002" s="236"/>
      <c r="AE1002" s="236"/>
      <c r="AF1002" s="236"/>
      <c r="AG1002" s="236"/>
      <c r="AH1002" s="236"/>
      <c r="AI1002" s="236"/>
      <c r="AJ1002" s="236"/>
      <c r="AK1002" s="236"/>
      <c r="AL1002" s="236"/>
      <c r="AM1002" s="236"/>
      <c r="AN1002" s="236"/>
      <c r="AO1002" s="236"/>
      <c r="AP1002" s="236"/>
      <c r="AQ1002" s="235"/>
      <c r="AR1002" s="235"/>
      <c r="AS1002" s="235"/>
      <c r="AT1002" s="235"/>
      <c r="AU1002" s="235"/>
      <c r="AV1002" s="235"/>
      <c r="AW1002" s="235"/>
      <c r="AX1002" s="235"/>
      <c r="AY1002" s="235"/>
      <c r="AZ1002" s="235"/>
      <c r="BA1002" s="235"/>
      <c r="BB1002" s="235"/>
    </row>
    <row r="1003" spans="20:54" s="234" customFormat="1" x14ac:dyDescent="0.25">
      <c r="T1003" s="235"/>
      <c r="W1003" s="236"/>
      <c r="X1003" s="236"/>
      <c r="Y1003" s="236"/>
      <c r="Z1003" s="236"/>
      <c r="AA1003" s="236"/>
      <c r="AB1003" s="236"/>
      <c r="AC1003" s="236"/>
      <c r="AD1003" s="236"/>
      <c r="AE1003" s="236"/>
      <c r="AF1003" s="236"/>
      <c r="AG1003" s="236"/>
      <c r="AH1003" s="236"/>
      <c r="AI1003" s="236"/>
      <c r="AJ1003" s="236"/>
      <c r="AK1003" s="236"/>
      <c r="AL1003" s="236"/>
      <c r="AM1003" s="236"/>
      <c r="AN1003" s="236"/>
      <c r="AO1003" s="236"/>
      <c r="AP1003" s="236"/>
      <c r="AQ1003" s="235"/>
      <c r="AR1003" s="235"/>
      <c r="AS1003" s="235"/>
      <c r="AT1003" s="235"/>
      <c r="AU1003" s="235"/>
      <c r="AV1003" s="235"/>
      <c r="AW1003" s="235"/>
      <c r="AX1003" s="235"/>
      <c r="AY1003" s="235"/>
      <c r="AZ1003" s="235"/>
      <c r="BA1003" s="235"/>
      <c r="BB1003" s="235"/>
    </row>
    <row r="1004" spans="20:54" s="234" customFormat="1" x14ac:dyDescent="0.25">
      <c r="T1004" s="235"/>
      <c r="W1004" s="236"/>
      <c r="X1004" s="236"/>
      <c r="Y1004" s="236"/>
      <c r="Z1004" s="236"/>
      <c r="AA1004" s="236"/>
      <c r="AB1004" s="236"/>
      <c r="AC1004" s="236"/>
      <c r="AD1004" s="236"/>
      <c r="AE1004" s="236"/>
      <c r="AF1004" s="236"/>
      <c r="AG1004" s="236"/>
      <c r="AH1004" s="236"/>
      <c r="AI1004" s="236"/>
      <c r="AJ1004" s="236"/>
      <c r="AK1004" s="236"/>
      <c r="AL1004" s="236"/>
      <c r="AM1004" s="236"/>
      <c r="AN1004" s="236"/>
      <c r="AO1004" s="236"/>
      <c r="AP1004" s="236"/>
      <c r="AQ1004" s="235"/>
      <c r="AR1004" s="235"/>
      <c r="AS1004" s="235"/>
      <c r="AT1004" s="235"/>
      <c r="AU1004" s="235"/>
      <c r="AV1004" s="235"/>
      <c r="AW1004" s="235"/>
      <c r="AX1004" s="235"/>
      <c r="AY1004" s="235"/>
      <c r="AZ1004" s="235"/>
      <c r="BA1004" s="235"/>
      <c r="BB1004" s="235"/>
    </row>
    <row r="1005" spans="20:54" s="234" customFormat="1" x14ac:dyDescent="0.25">
      <c r="T1005" s="235"/>
      <c r="W1005" s="236"/>
      <c r="X1005" s="236"/>
      <c r="Y1005" s="236"/>
      <c r="Z1005" s="236"/>
      <c r="AA1005" s="236"/>
      <c r="AB1005" s="236"/>
      <c r="AC1005" s="236"/>
      <c r="AD1005" s="236"/>
      <c r="AE1005" s="236"/>
      <c r="AF1005" s="236"/>
      <c r="AG1005" s="236"/>
      <c r="AH1005" s="236"/>
      <c r="AI1005" s="236"/>
      <c r="AJ1005" s="236"/>
      <c r="AK1005" s="236"/>
      <c r="AL1005" s="236"/>
      <c r="AM1005" s="236"/>
      <c r="AN1005" s="236"/>
      <c r="AO1005" s="236"/>
      <c r="AP1005" s="236"/>
      <c r="AQ1005" s="235"/>
      <c r="AR1005" s="235"/>
      <c r="AS1005" s="235"/>
      <c r="AT1005" s="235"/>
      <c r="AU1005" s="235"/>
      <c r="AV1005" s="235"/>
      <c r="AW1005" s="235"/>
      <c r="AX1005" s="235"/>
      <c r="AY1005" s="235"/>
      <c r="AZ1005" s="235"/>
      <c r="BA1005" s="235"/>
      <c r="BB1005" s="235"/>
    </row>
    <row r="1006" spans="20:54" s="234" customFormat="1" x14ac:dyDescent="0.25">
      <c r="T1006" s="235"/>
      <c r="W1006" s="236"/>
      <c r="X1006" s="236"/>
      <c r="Y1006" s="236"/>
      <c r="Z1006" s="236"/>
      <c r="AA1006" s="236"/>
      <c r="AB1006" s="236"/>
      <c r="AC1006" s="236"/>
      <c r="AD1006" s="236"/>
      <c r="AE1006" s="236"/>
      <c r="AF1006" s="236"/>
      <c r="AG1006" s="236"/>
      <c r="AH1006" s="236"/>
      <c r="AI1006" s="236"/>
      <c r="AJ1006" s="236"/>
      <c r="AK1006" s="236"/>
      <c r="AL1006" s="236"/>
      <c r="AM1006" s="236"/>
      <c r="AN1006" s="236"/>
      <c r="AO1006" s="236"/>
      <c r="AP1006" s="236"/>
      <c r="AQ1006" s="235"/>
      <c r="AR1006" s="235"/>
      <c r="AS1006" s="235"/>
      <c r="AT1006" s="235"/>
      <c r="AU1006" s="235"/>
      <c r="AV1006" s="235"/>
      <c r="AW1006" s="235"/>
      <c r="AX1006" s="235"/>
      <c r="AY1006" s="235"/>
      <c r="AZ1006" s="235"/>
      <c r="BA1006" s="235"/>
      <c r="BB1006" s="235"/>
    </row>
    <row r="1007" spans="20:54" s="234" customFormat="1" x14ac:dyDescent="0.25">
      <c r="T1007" s="235"/>
      <c r="W1007" s="236"/>
      <c r="X1007" s="236"/>
      <c r="Y1007" s="236"/>
      <c r="Z1007" s="236"/>
      <c r="AA1007" s="236"/>
      <c r="AB1007" s="236"/>
      <c r="AC1007" s="236"/>
      <c r="AD1007" s="236"/>
      <c r="AE1007" s="236"/>
      <c r="AF1007" s="236"/>
      <c r="AG1007" s="236"/>
      <c r="AH1007" s="236"/>
      <c r="AI1007" s="236"/>
      <c r="AJ1007" s="236"/>
      <c r="AK1007" s="236"/>
      <c r="AL1007" s="236"/>
      <c r="AM1007" s="236"/>
      <c r="AN1007" s="236"/>
      <c r="AO1007" s="236"/>
      <c r="AP1007" s="236"/>
      <c r="AQ1007" s="235"/>
      <c r="AR1007" s="235"/>
      <c r="AS1007" s="235"/>
      <c r="AT1007" s="235"/>
      <c r="AU1007" s="235"/>
      <c r="AV1007" s="235"/>
      <c r="AW1007" s="235"/>
      <c r="AX1007" s="235"/>
      <c r="AY1007" s="235"/>
      <c r="AZ1007" s="235"/>
      <c r="BA1007" s="235"/>
      <c r="BB1007" s="235"/>
    </row>
    <row r="1008" spans="20:54" s="234" customFormat="1" x14ac:dyDescent="0.25">
      <c r="T1008" s="235"/>
      <c r="W1008" s="236"/>
      <c r="X1008" s="236"/>
      <c r="Y1008" s="236"/>
      <c r="Z1008" s="236"/>
      <c r="AA1008" s="236"/>
      <c r="AB1008" s="236"/>
      <c r="AC1008" s="236"/>
      <c r="AD1008" s="236"/>
      <c r="AE1008" s="236"/>
      <c r="AF1008" s="236"/>
      <c r="AG1008" s="236"/>
      <c r="AH1008" s="236"/>
      <c r="AI1008" s="236"/>
      <c r="AJ1008" s="236"/>
      <c r="AK1008" s="236"/>
      <c r="AL1008" s="236"/>
      <c r="AM1008" s="236"/>
      <c r="AN1008" s="236"/>
      <c r="AO1008" s="236"/>
      <c r="AP1008" s="236"/>
      <c r="AQ1008" s="235"/>
      <c r="AR1008" s="235"/>
      <c r="AS1008" s="235"/>
      <c r="AT1008" s="235"/>
      <c r="AU1008" s="235"/>
      <c r="AV1008" s="235"/>
      <c r="AW1008" s="235"/>
      <c r="AX1008" s="235"/>
      <c r="AY1008" s="235"/>
      <c r="AZ1008" s="235"/>
      <c r="BA1008" s="235"/>
      <c r="BB1008" s="235"/>
    </row>
    <row r="1009" spans="20:54" s="234" customFormat="1" x14ac:dyDescent="0.25">
      <c r="T1009" s="235"/>
      <c r="W1009" s="236"/>
      <c r="X1009" s="236"/>
      <c r="Y1009" s="236"/>
      <c r="Z1009" s="236"/>
      <c r="AA1009" s="236"/>
      <c r="AB1009" s="236"/>
      <c r="AC1009" s="236"/>
      <c r="AD1009" s="236"/>
      <c r="AE1009" s="236"/>
      <c r="AF1009" s="236"/>
      <c r="AG1009" s="236"/>
      <c r="AH1009" s="236"/>
      <c r="AI1009" s="236"/>
      <c r="AJ1009" s="236"/>
      <c r="AK1009" s="236"/>
      <c r="AL1009" s="236"/>
      <c r="AM1009" s="236"/>
      <c r="AN1009" s="236"/>
      <c r="AO1009" s="236"/>
      <c r="AP1009" s="236"/>
      <c r="AQ1009" s="235"/>
      <c r="AR1009" s="235"/>
      <c r="AS1009" s="235"/>
      <c r="AT1009" s="235"/>
      <c r="AU1009" s="235"/>
      <c r="AV1009" s="235"/>
      <c r="AW1009" s="235"/>
      <c r="AX1009" s="235"/>
      <c r="AY1009" s="235"/>
      <c r="AZ1009" s="235"/>
      <c r="BA1009" s="235"/>
      <c r="BB1009" s="235"/>
    </row>
    <row r="1010" spans="20:54" s="234" customFormat="1" x14ac:dyDescent="0.25">
      <c r="T1010" s="235"/>
      <c r="W1010" s="236"/>
      <c r="X1010" s="236"/>
      <c r="Y1010" s="236"/>
      <c r="Z1010" s="236"/>
      <c r="AA1010" s="236"/>
      <c r="AB1010" s="236"/>
      <c r="AC1010" s="236"/>
      <c r="AD1010" s="236"/>
      <c r="AE1010" s="236"/>
      <c r="AF1010" s="236"/>
      <c r="AG1010" s="236"/>
      <c r="AH1010" s="236"/>
      <c r="AI1010" s="236"/>
      <c r="AJ1010" s="236"/>
      <c r="AK1010" s="236"/>
      <c r="AL1010" s="236"/>
      <c r="AM1010" s="236"/>
      <c r="AN1010" s="236"/>
      <c r="AO1010" s="236"/>
      <c r="AP1010" s="236"/>
      <c r="AQ1010" s="235"/>
      <c r="AR1010" s="235"/>
      <c r="AS1010" s="235"/>
      <c r="AT1010" s="235"/>
      <c r="AU1010" s="235"/>
      <c r="AV1010" s="235"/>
      <c r="AW1010" s="235"/>
      <c r="AX1010" s="235"/>
      <c r="AY1010" s="235"/>
      <c r="AZ1010" s="235"/>
      <c r="BA1010" s="235"/>
      <c r="BB1010" s="235"/>
    </row>
    <row r="1011" spans="20:54" s="234" customFormat="1" x14ac:dyDescent="0.25">
      <c r="T1011" s="235"/>
      <c r="W1011" s="236"/>
      <c r="X1011" s="236"/>
      <c r="Y1011" s="236"/>
      <c r="Z1011" s="236"/>
      <c r="AA1011" s="236"/>
      <c r="AB1011" s="236"/>
      <c r="AC1011" s="236"/>
      <c r="AD1011" s="236"/>
      <c r="AE1011" s="236"/>
      <c r="AF1011" s="236"/>
      <c r="AG1011" s="236"/>
      <c r="AH1011" s="236"/>
      <c r="AI1011" s="236"/>
      <c r="AJ1011" s="236"/>
      <c r="AK1011" s="236"/>
      <c r="AL1011" s="236"/>
      <c r="AM1011" s="236"/>
      <c r="AN1011" s="236"/>
      <c r="AO1011" s="236"/>
      <c r="AP1011" s="236"/>
      <c r="AQ1011" s="235"/>
      <c r="AR1011" s="235"/>
      <c r="AS1011" s="235"/>
      <c r="AT1011" s="235"/>
      <c r="AU1011" s="235"/>
      <c r="AV1011" s="235"/>
      <c r="AW1011" s="235"/>
      <c r="AX1011" s="235"/>
      <c r="AY1011" s="235"/>
      <c r="AZ1011" s="235"/>
      <c r="BA1011" s="235"/>
      <c r="BB1011" s="235"/>
    </row>
    <row r="1012" spans="20:54" s="234" customFormat="1" x14ac:dyDescent="0.25">
      <c r="T1012" s="235"/>
      <c r="W1012" s="236"/>
      <c r="X1012" s="236"/>
      <c r="Y1012" s="236"/>
      <c r="Z1012" s="236"/>
      <c r="AA1012" s="236"/>
      <c r="AB1012" s="236"/>
      <c r="AC1012" s="236"/>
      <c r="AD1012" s="236"/>
      <c r="AE1012" s="236"/>
      <c r="AF1012" s="236"/>
      <c r="AG1012" s="236"/>
      <c r="AH1012" s="236"/>
      <c r="AI1012" s="236"/>
      <c r="AJ1012" s="236"/>
      <c r="AK1012" s="236"/>
      <c r="AL1012" s="236"/>
      <c r="AM1012" s="236"/>
      <c r="AN1012" s="236"/>
      <c r="AO1012" s="236"/>
      <c r="AP1012" s="236"/>
      <c r="AQ1012" s="235"/>
      <c r="AR1012" s="235"/>
      <c r="AS1012" s="235"/>
      <c r="AT1012" s="235"/>
      <c r="AU1012" s="235"/>
      <c r="AV1012" s="235"/>
      <c r="AW1012" s="235"/>
      <c r="AX1012" s="235"/>
      <c r="AY1012" s="235"/>
      <c r="AZ1012" s="235"/>
      <c r="BA1012" s="235"/>
      <c r="BB1012" s="235"/>
    </row>
    <row r="1013" spans="20:54" s="234" customFormat="1" x14ac:dyDescent="0.25">
      <c r="T1013" s="235"/>
      <c r="W1013" s="236"/>
      <c r="X1013" s="236"/>
      <c r="Y1013" s="236"/>
      <c r="Z1013" s="236"/>
      <c r="AA1013" s="236"/>
      <c r="AB1013" s="236"/>
      <c r="AC1013" s="236"/>
      <c r="AD1013" s="236"/>
      <c r="AE1013" s="236"/>
      <c r="AF1013" s="236"/>
      <c r="AG1013" s="236"/>
      <c r="AH1013" s="236"/>
      <c r="AI1013" s="236"/>
      <c r="AJ1013" s="236"/>
      <c r="AK1013" s="236"/>
      <c r="AL1013" s="236"/>
      <c r="AM1013" s="236"/>
      <c r="AN1013" s="236"/>
      <c r="AO1013" s="236"/>
      <c r="AP1013" s="236"/>
      <c r="AQ1013" s="235"/>
      <c r="AR1013" s="235"/>
      <c r="AS1013" s="235"/>
      <c r="AT1013" s="235"/>
      <c r="AU1013" s="235"/>
      <c r="AV1013" s="235"/>
      <c r="AW1013" s="235"/>
      <c r="AX1013" s="235"/>
      <c r="AY1013" s="235"/>
      <c r="AZ1013" s="235"/>
      <c r="BA1013" s="235"/>
      <c r="BB1013" s="235"/>
    </row>
    <row r="1014" spans="20:54" s="234" customFormat="1" x14ac:dyDescent="0.25">
      <c r="T1014" s="235"/>
      <c r="W1014" s="236"/>
      <c r="X1014" s="236"/>
      <c r="Y1014" s="236"/>
      <c r="Z1014" s="236"/>
      <c r="AA1014" s="236"/>
      <c r="AB1014" s="236"/>
      <c r="AC1014" s="236"/>
      <c r="AD1014" s="236"/>
      <c r="AE1014" s="236"/>
      <c r="AF1014" s="236"/>
      <c r="AG1014" s="236"/>
      <c r="AH1014" s="236"/>
      <c r="AI1014" s="236"/>
      <c r="AJ1014" s="236"/>
      <c r="AK1014" s="236"/>
      <c r="AL1014" s="236"/>
      <c r="AM1014" s="236"/>
      <c r="AN1014" s="236"/>
      <c r="AO1014" s="236"/>
      <c r="AP1014" s="236"/>
      <c r="AQ1014" s="235"/>
      <c r="AR1014" s="235"/>
      <c r="AS1014" s="235"/>
      <c r="AT1014" s="235"/>
      <c r="AU1014" s="235"/>
      <c r="AV1014" s="235"/>
      <c r="AW1014" s="235"/>
      <c r="AX1014" s="235"/>
      <c r="AY1014" s="235"/>
      <c r="AZ1014" s="235"/>
      <c r="BA1014" s="235"/>
      <c r="BB1014" s="235"/>
    </row>
    <row r="1015" spans="20:54" s="234" customFormat="1" x14ac:dyDescent="0.25">
      <c r="T1015" s="235"/>
      <c r="W1015" s="236"/>
      <c r="X1015" s="236"/>
      <c r="Y1015" s="236"/>
      <c r="Z1015" s="236"/>
      <c r="AA1015" s="236"/>
      <c r="AB1015" s="236"/>
      <c r="AC1015" s="236"/>
      <c r="AD1015" s="236"/>
      <c r="AE1015" s="236"/>
      <c r="AF1015" s="236"/>
      <c r="AG1015" s="236"/>
      <c r="AH1015" s="236"/>
      <c r="AI1015" s="236"/>
      <c r="AJ1015" s="236"/>
      <c r="AK1015" s="236"/>
      <c r="AL1015" s="236"/>
      <c r="AM1015" s="236"/>
      <c r="AN1015" s="236"/>
      <c r="AO1015" s="236"/>
      <c r="AP1015" s="236"/>
      <c r="AQ1015" s="235"/>
      <c r="AR1015" s="235"/>
      <c r="AS1015" s="235"/>
      <c r="AT1015" s="235"/>
      <c r="AU1015" s="235"/>
      <c r="AV1015" s="235"/>
      <c r="AW1015" s="235"/>
      <c r="AX1015" s="235"/>
      <c r="AY1015" s="235"/>
      <c r="AZ1015" s="235"/>
      <c r="BA1015" s="235"/>
      <c r="BB1015" s="235"/>
    </row>
    <row r="1016" spans="20:54" s="234" customFormat="1" x14ac:dyDescent="0.25">
      <c r="T1016" s="235"/>
      <c r="W1016" s="236"/>
      <c r="X1016" s="236"/>
      <c r="Y1016" s="236"/>
      <c r="Z1016" s="236"/>
      <c r="AA1016" s="236"/>
      <c r="AB1016" s="236"/>
      <c r="AC1016" s="236"/>
      <c r="AD1016" s="236"/>
      <c r="AE1016" s="236"/>
      <c r="AF1016" s="236"/>
      <c r="AG1016" s="236"/>
      <c r="AH1016" s="236"/>
      <c r="AI1016" s="236"/>
      <c r="AJ1016" s="236"/>
      <c r="AK1016" s="236"/>
      <c r="AL1016" s="236"/>
      <c r="AM1016" s="236"/>
      <c r="AN1016" s="236"/>
      <c r="AO1016" s="236"/>
      <c r="AP1016" s="236"/>
      <c r="AQ1016" s="235"/>
      <c r="AR1016" s="235"/>
      <c r="AS1016" s="235"/>
      <c r="AT1016" s="235"/>
      <c r="AU1016" s="235"/>
      <c r="AV1016" s="235"/>
      <c r="AW1016" s="235"/>
      <c r="AX1016" s="235"/>
      <c r="AY1016" s="235"/>
      <c r="AZ1016" s="235"/>
      <c r="BA1016" s="235"/>
      <c r="BB1016" s="235"/>
    </row>
    <row r="1017" spans="20:54" s="234" customFormat="1" x14ac:dyDescent="0.25">
      <c r="T1017" s="235"/>
      <c r="W1017" s="236"/>
      <c r="X1017" s="236"/>
      <c r="Y1017" s="236"/>
      <c r="Z1017" s="236"/>
      <c r="AA1017" s="236"/>
      <c r="AB1017" s="236"/>
      <c r="AC1017" s="236"/>
      <c r="AD1017" s="236"/>
      <c r="AE1017" s="236"/>
      <c r="AF1017" s="236"/>
      <c r="AG1017" s="236"/>
      <c r="AH1017" s="236"/>
      <c r="AI1017" s="236"/>
      <c r="AJ1017" s="236"/>
      <c r="AK1017" s="236"/>
      <c r="AL1017" s="236"/>
      <c r="AM1017" s="236"/>
      <c r="AN1017" s="236"/>
      <c r="AO1017" s="236"/>
      <c r="AP1017" s="236"/>
      <c r="AQ1017" s="235"/>
      <c r="AR1017" s="235"/>
      <c r="AS1017" s="235"/>
      <c r="AT1017" s="235"/>
      <c r="AU1017" s="235"/>
      <c r="AV1017" s="235"/>
      <c r="AW1017" s="235"/>
      <c r="AX1017" s="235"/>
      <c r="AY1017" s="235"/>
      <c r="AZ1017" s="235"/>
      <c r="BA1017" s="235"/>
      <c r="BB1017" s="235"/>
    </row>
    <row r="1018" spans="20:54" s="234" customFormat="1" x14ac:dyDescent="0.25">
      <c r="T1018" s="235"/>
      <c r="W1018" s="236"/>
      <c r="X1018" s="236"/>
      <c r="Y1018" s="236"/>
      <c r="Z1018" s="236"/>
      <c r="AA1018" s="236"/>
      <c r="AB1018" s="236"/>
      <c r="AC1018" s="236"/>
      <c r="AD1018" s="236"/>
      <c r="AE1018" s="236"/>
      <c r="AF1018" s="236"/>
      <c r="AG1018" s="236"/>
      <c r="AH1018" s="236"/>
      <c r="AI1018" s="236"/>
      <c r="AJ1018" s="236"/>
      <c r="AK1018" s="236"/>
      <c r="AL1018" s="236"/>
      <c r="AM1018" s="236"/>
      <c r="AN1018" s="236"/>
      <c r="AO1018" s="236"/>
      <c r="AP1018" s="236"/>
      <c r="AQ1018" s="235"/>
      <c r="AR1018" s="235"/>
      <c r="AS1018" s="235"/>
      <c r="AT1018" s="235"/>
      <c r="AU1018" s="235"/>
      <c r="AV1018" s="235"/>
      <c r="AW1018" s="235"/>
      <c r="AX1018" s="235"/>
      <c r="AY1018" s="235"/>
      <c r="AZ1018" s="235"/>
      <c r="BA1018" s="235"/>
      <c r="BB1018" s="235"/>
    </row>
    <row r="1019" spans="20:54" s="234" customFormat="1" x14ac:dyDescent="0.25">
      <c r="T1019" s="235"/>
      <c r="W1019" s="236"/>
      <c r="X1019" s="236"/>
      <c r="Y1019" s="236"/>
      <c r="Z1019" s="236"/>
      <c r="AA1019" s="236"/>
      <c r="AB1019" s="236"/>
      <c r="AC1019" s="236"/>
      <c r="AD1019" s="236"/>
      <c r="AE1019" s="236"/>
      <c r="AF1019" s="236"/>
      <c r="AG1019" s="236"/>
      <c r="AH1019" s="236"/>
      <c r="AI1019" s="236"/>
      <c r="AJ1019" s="236"/>
      <c r="AK1019" s="236"/>
      <c r="AL1019" s="236"/>
      <c r="AM1019" s="236"/>
      <c r="AN1019" s="236"/>
      <c r="AO1019" s="236"/>
      <c r="AP1019" s="236"/>
      <c r="AQ1019" s="235"/>
      <c r="AR1019" s="235"/>
      <c r="AS1019" s="235"/>
      <c r="AT1019" s="235"/>
      <c r="AU1019" s="235"/>
      <c r="AV1019" s="235"/>
      <c r="AW1019" s="235"/>
      <c r="AX1019" s="235"/>
      <c r="AY1019" s="235"/>
      <c r="AZ1019" s="235"/>
      <c r="BA1019" s="235"/>
      <c r="BB1019" s="235"/>
    </row>
    <row r="1020" spans="20:54" s="234" customFormat="1" x14ac:dyDescent="0.25">
      <c r="T1020" s="235"/>
      <c r="W1020" s="236"/>
      <c r="X1020" s="236"/>
      <c r="Y1020" s="236"/>
      <c r="Z1020" s="236"/>
      <c r="AA1020" s="236"/>
      <c r="AB1020" s="236"/>
      <c r="AC1020" s="236"/>
      <c r="AD1020" s="236"/>
      <c r="AE1020" s="236"/>
      <c r="AF1020" s="236"/>
      <c r="AG1020" s="236"/>
      <c r="AH1020" s="236"/>
      <c r="AI1020" s="236"/>
      <c r="AJ1020" s="236"/>
      <c r="AK1020" s="236"/>
      <c r="AL1020" s="236"/>
      <c r="AM1020" s="236"/>
      <c r="AN1020" s="236"/>
      <c r="AO1020" s="236"/>
      <c r="AP1020" s="236"/>
      <c r="AQ1020" s="235"/>
      <c r="AR1020" s="235"/>
      <c r="AS1020" s="235"/>
      <c r="AT1020" s="235"/>
      <c r="AU1020" s="235"/>
      <c r="AV1020" s="235"/>
      <c r="AW1020" s="235"/>
      <c r="AX1020" s="235"/>
      <c r="AY1020" s="235"/>
      <c r="AZ1020" s="235"/>
      <c r="BA1020" s="235"/>
      <c r="BB1020" s="235"/>
    </row>
    <row r="1021" spans="20:54" s="234" customFormat="1" x14ac:dyDescent="0.25">
      <c r="T1021" s="235"/>
      <c r="W1021" s="236"/>
      <c r="X1021" s="236"/>
      <c r="Y1021" s="236"/>
      <c r="Z1021" s="236"/>
      <c r="AA1021" s="236"/>
      <c r="AB1021" s="236"/>
      <c r="AC1021" s="236"/>
      <c r="AD1021" s="236"/>
      <c r="AE1021" s="236"/>
      <c r="AF1021" s="236"/>
      <c r="AG1021" s="236"/>
      <c r="AH1021" s="236"/>
      <c r="AI1021" s="236"/>
      <c r="AJ1021" s="236"/>
      <c r="AK1021" s="236"/>
      <c r="AL1021" s="236"/>
      <c r="AM1021" s="236"/>
      <c r="AN1021" s="236"/>
      <c r="AO1021" s="236"/>
      <c r="AP1021" s="236"/>
      <c r="AQ1021" s="235"/>
      <c r="AR1021" s="235"/>
      <c r="AS1021" s="235"/>
      <c r="AT1021" s="235"/>
      <c r="AU1021" s="235"/>
      <c r="AV1021" s="235"/>
      <c r="AW1021" s="235"/>
      <c r="AX1021" s="235"/>
      <c r="AY1021" s="235"/>
      <c r="AZ1021" s="235"/>
      <c r="BA1021" s="235"/>
      <c r="BB1021" s="235"/>
    </row>
    <row r="1022" spans="20:54" s="234" customFormat="1" x14ac:dyDescent="0.25">
      <c r="T1022" s="235"/>
      <c r="W1022" s="236"/>
      <c r="X1022" s="236"/>
      <c r="Y1022" s="236"/>
      <c r="Z1022" s="236"/>
      <c r="AA1022" s="236"/>
      <c r="AB1022" s="236"/>
      <c r="AC1022" s="236"/>
      <c r="AD1022" s="236"/>
      <c r="AE1022" s="236"/>
      <c r="AF1022" s="236"/>
      <c r="AG1022" s="236"/>
      <c r="AH1022" s="236"/>
      <c r="AI1022" s="236"/>
      <c r="AJ1022" s="236"/>
      <c r="AK1022" s="236"/>
      <c r="AL1022" s="236"/>
      <c r="AM1022" s="236"/>
      <c r="AN1022" s="236"/>
      <c r="AO1022" s="236"/>
      <c r="AP1022" s="236"/>
      <c r="AQ1022" s="235"/>
      <c r="AR1022" s="235"/>
      <c r="AS1022" s="235"/>
      <c r="AT1022" s="235"/>
      <c r="AU1022" s="235"/>
      <c r="AV1022" s="235"/>
      <c r="AW1022" s="235"/>
      <c r="AX1022" s="235"/>
      <c r="AY1022" s="235"/>
      <c r="AZ1022" s="235"/>
      <c r="BA1022" s="235"/>
      <c r="BB1022" s="235"/>
    </row>
    <row r="1023" spans="20:54" s="234" customFormat="1" x14ac:dyDescent="0.25">
      <c r="T1023" s="235"/>
      <c r="W1023" s="236"/>
      <c r="X1023" s="236"/>
      <c r="Y1023" s="236"/>
      <c r="Z1023" s="236"/>
      <c r="AA1023" s="236"/>
      <c r="AB1023" s="236"/>
      <c r="AC1023" s="236"/>
      <c r="AD1023" s="236"/>
      <c r="AE1023" s="236"/>
      <c r="AF1023" s="236"/>
      <c r="AG1023" s="236"/>
      <c r="AH1023" s="236"/>
      <c r="AI1023" s="236"/>
      <c r="AJ1023" s="236"/>
      <c r="AK1023" s="236"/>
      <c r="AL1023" s="236"/>
      <c r="AM1023" s="236"/>
      <c r="AN1023" s="236"/>
      <c r="AO1023" s="236"/>
      <c r="AP1023" s="236"/>
      <c r="AQ1023" s="235"/>
      <c r="AR1023" s="235"/>
      <c r="AS1023" s="235"/>
      <c r="AT1023" s="235"/>
      <c r="AU1023" s="235"/>
      <c r="AV1023" s="235"/>
      <c r="AW1023" s="235"/>
      <c r="AX1023" s="235"/>
      <c r="AY1023" s="235"/>
      <c r="AZ1023" s="235"/>
      <c r="BA1023" s="235"/>
      <c r="BB1023" s="235"/>
    </row>
    <row r="1024" spans="20:54" s="234" customFormat="1" x14ac:dyDescent="0.25">
      <c r="T1024" s="235"/>
      <c r="W1024" s="236"/>
      <c r="X1024" s="236"/>
      <c r="Y1024" s="236"/>
      <c r="Z1024" s="236"/>
      <c r="AA1024" s="236"/>
      <c r="AB1024" s="236"/>
      <c r="AC1024" s="236"/>
      <c r="AD1024" s="236"/>
      <c r="AE1024" s="236"/>
      <c r="AF1024" s="236"/>
      <c r="AG1024" s="236"/>
      <c r="AH1024" s="236"/>
      <c r="AI1024" s="236"/>
      <c r="AJ1024" s="236"/>
      <c r="AK1024" s="236"/>
      <c r="AL1024" s="236"/>
      <c r="AM1024" s="236"/>
      <c r="AN1024" s="236"/>
      <c r="AO1024" s="236"/>
      <c r="AP1024" s="236"/>
      <c r="AQ1024" s="235"/>
      <c r="AR1024" s="235"/>
      <c r="AS1024" s="235"/>
      <c r="AT1024" s="235"/>
      <c r="AU1024" s="235"/>
      <c r="AV1024" s="235"/>
      <c r="AW1024" s="235"/>
      <c r="AX1024" s="235"/>
      <c r="AY1024" s="235"/>
      <c r="AZ1024" s="235"/>
      <c r="BA1024" s="235"/>
      <c r="BB1024" s="235"/>
    </row>
    <row r="1025" spans="20:54" s="234" customFormat="1" x14ac:dyDescent="0.25">
      <c r="T1025" s="235"/>
      <c r="W1025" s="236"/>
      <c r="X1025" s="236"/>
      <c r="Y1025" s="236"/>
      <c r="Z1025" s="236"/>
      <c r="AA1025" s="236"/>
      <c r="AB1025" s="236"/>
      <c r="AC1025" s="236"/>
      <c r="AD1025" s="236"/>
      <c r="AE1025" s="236"/>
      <c r="AF1025" s="236"/>
      <c r="AG1025" s="236"/>
      <c r="AH1025" s="236"/>
      <c r="AI1025" s="236"/>
      <c r="AJ1025" s="236"/>
      <c r="AK1025" s="236"/>
      <c r="AL1025" s="236"/>
      <c r="AM1025" s="236"/>
      <c r="AN1025" s="236"/>
      <c r="AO1025" s="236"/>
      <c r="AP1025" s="236"/>
      <c r="AQ1025" s="235"/>
      <c r="AR1025" s="235"/>
      <c r="AS1025" s="235"/>
      <c r="AT1025" s="235"/>
      <c r="AU1025" s="235"/>
      <c r="AV1025" s="235"/>
      <c r="AW1025" s="235"/>
      <c r="AX1025" s="235"/>
      <c r="AY1025" s="235"/>
      <c r="AZ1025" s="235"/>
      <c r="BA1025" s="235"/>
      <c r="BB1025" s="235"/>
    </row>
    <row r="1026" spans="20:54" s="234" customFormat="1" x14ac:dyDescent="0.25">
      <c r="T1026" s="235"/>
      <c r="W1026" s="236"/>
      <c r="X1026" s="236"/>
      <c r="Y1026" s="236"/>
      <c r="Z1026" s="236"/>
      <c r="AA1026" s="236"/>
      <c r="AB1026" s="236"/>
      <c r="AC1026" s="236"/>
      <c r="AD1026" s="236"/>
      <c r="AE1026" s="236"/>
      <c r="AF1026" s="236"/>
      <c r="AG1026" s="236"/>
      <c r="AH1026" s="236"/>
      <c r="AI1026" s="236"/>
      <c r="AJ1026" s="236"/>
      <c r="AK1026" s="236"/>
      <c r="AL1026" s="236"/>
      <c r="AM1026" s="236"/>
      <c r="AN1026" s="236"/>
      <c r="AO1026" s="236"/>
      <c r="AP1026" s="236"/>
      <c r="AQ1026" s="235"/>
      <c r="AR1026" s="235"/>
      <c r="AS1026" s="235"/>
      <c r="AT1026" s="235"/>
      <c r="AU1026" s="235"/>
      <c r="AV1026" s="235"/>
      <c r="AW1026" s="235"/>
      <c r="AX1026" s="235"/>
      <c r="AY1026" s="235"/>
      <c r="AZ1026" s="235"/>
      <c r="BA1026" s="235"/>
      <c r="BB1026" s="235"/>
    </row>
    <row r="1027" spans="20:54" s="234" customFormat="1" x14ac:dyDescent="0.25">
      <c r="T1027" s="235"/>
      <c r="W1027" s="236"/>
      <c r="X1027" s="236"/>
      <c r="Y1027" s="236"/>
      <c r="Z1027" s="236"/>
      <c r="AA1027" s="236"/>
      <c r="AB1027" s="236"/>
      <c r="AC1027" s="236"/>
      <c r="AD1027" s="236"/>
      <c r="AE1027" s="236"/>
      <c r="AF1027" s="236"/>
      <c r="AG1027" s="236"/>
      <c r="AH1027" s="236"/>
      <c r="AI1027" s="236"/>
      <c r="AJ1027" s="236"/>
      <c r="AK1027" s="236"/>
      <c r="AL1027" s="236"/>
      <c r="AM1027" s="236"/>
      <c r="AN1027" s="236"/>
      <c r="AO1027" s="236"/>
      <c r="AP1027" s="236"/>
      <c r="AQ1027" s="235"/>
      <c r="AR1027" s="235"/>
      <c r="AS1027" s="235"/>
      <c r="AT1027" s="235"/>
      <c r="AU1027" s="235"/>
      <c r="AV1027" s="235"/>
      <c r="AW1027" s="235"/>
      <c r="AX1027" s="235"/>
      <c r="AY1027" s="235"/>
      <c r="AZ1027" s="235"/>
      <c r="BA1027" s="235"/>
      <c r="BB1027" s="235"/>
    </row>
    <row r="1028" spans="20:54" s="234" customFormat="1" x14ac:dyDescent="0.25">
      <c r="T1028" s="235"/>
      <c r="W1028" s="236"/>
      <c r="X1028" s="236"/>
      <c r="Y1028" s="236"/>
      <c r="Z1028" s="236"/>
      <c r="AA1028" s="236"/>
      <c r="AB1028" s="236"/>
      <c r="AC1028" s="236"/>
      <c r="AD1028" s="236"/>
      <c r="AE1028" s="236"/>
      <c r="AF1028" s="236"/>
      <c r="AG1028" s="236"/>
      <c r="AH1028" s="236"/>
      <c r="AI1028" s="236"/>
      <c r="AJ1028" s="236"/>
      <c r="AK1028" s="236"/>
      <c r="AL1028" s="236"/>
      <c r="AM1028" s="236"/>
      <c r="AN1028" s="236"/>
      <c r="AO1028" s="236"/>
      <c r="AP1028" s="236"/>
      <c r="AQ1028" s="235"/>
      <c r="AR1028" s="235"/>
      <c r="AS1028" s="235"/>
      <c r="AT1028" s="235"/>
      <c r="AU1028" s="235"/>
      <c r="AV1028" s="235"/>
      <c r="AW1028" s="235"/>
      <c r="AX1028" s="235"/>
      <c r="AY1028" s="235"/>
      <c r="AZ1028" s="235"/>
      <c r="BA1028" s="235"/>
      <c r="BB1028" s="235"/>
    </row>
    <row r="1029" spans="20:54" s="234" customFormat="1" x14ac:dyDescent="0.25">
      <c r="T1029" s="235"/>
      <c r="W1029" s="236"/>
      <c r="X1029" s="236"/>
      <c r="Y1029" s="236"/>
      <c r="Z1029" s="236"/>
      <c r="AA1029" s="236"/>
      <c r="AB1029" s="236"/>
      <c r="AC1029" s="236"/>
      <c r="AD1029" s="236"/>
      <c r="AE1029" s="236"/>
      <c r="AF1029" s="236"/>
      <c r="AG1029" s="236"/>
      <c r="AH1029" s="236"/>
      <c r="AI1029" s="236"/>
      <c r="AJ1029" s="236"/>
      <c r="AK1029" s="236"/>
      <c r="AL1029" s="236"/>
      <c r="AM1029" s="236"/>
      <c r="AN1029" s="236"/>
      <c r="AO1029" s="236"/>
      <c r="AP1029" s="236"/>
      <c r="AQ1029" s="235"/>
      <c r="AR1029" s="235"/>
      <c r="AS1029" s="235"/>
      <c r="AT1029" s="235"/>
      <c r="AU1029" s="235"/>
      <c r="AV1029" s="235"/>
      <c r="AW1029" s="235"/>
      <c r="AX1029" s="235"/>
      <c r="AY1029" s="235"/>
      <c r="AZ1029" s="235"/>
      <c r="BA1029" s="235"/>
      <c r="BB1029" s="235"/>
    </row>
    <row r="1030" spans="20:54" s="234" customFormat="1" x14ac:dyDescent="0.25">
      <c r="T1030" s="235"/>
      <c r="W1030" s="236"/>
      <c r="X1030" s="236"/>
      <c r="Y1030" s="236"/>
      <c r="Z1030" s="236"/>
      <c r="AA1030" s="236"/>
      <c r="AB1030" s="236"/>
      <c r="AC1030" s="236"/>
      <c r="AD1030" s="236"/>
      <c r="AE1030" s="236"/>
      <c r="AF1030" s="236"/>
      <c r="AG1030" s="236"/>
      <c r="AH1030" s="236"/>
      <c r="AI1030" s="236"/>
      <c r="AJ1030" s="236"/>
      <c r="AK1030" s="236"/>
      <c r="AL1030" s="236"/>
      <c r="AM1030" s="236"/>
      <c r="AN1030" s="236"/>
      <c r="AO1030" s="236"/>
      <c r="AP1030" s="236"/>
      <c r="AQ1030" s="235"/>
      <c r="AR1030" s="235"/>
      <c r="AS1030" s="235"/>
      <c r="AT1030" s="235"/>
      <c r="AU1030" s="235"/>
      <c r="AV1030" s="235"/>
      <c r="AW1030" s="235"/>
      <c r="AX1030" s="235"/>
      <c r="AY1030" s="235"/>
      <c r="AZ1030" s="235"/>
      <c r="BA1030" s="235"/>
      <c r="BB1030" s="235"/>
    </row>
    <row r="1031" spans="20:54" s="234" customFormat="1" x14ac:dyDescent="0.25">
      <c r="T1031" s="235"/>
      <c r="W1031" s="236"/>
      <c r="X1031" s="236"/>
      <c r="Y1031" s="236"/>
      <c r="Z1031" s="236"/>
      <c r="AA1031" s="236"/>
      <c r="AB1031" s="236"/>
      <c r="AC1031" s="236"/>
      <c r="AD1031" s="236"/>
      <c r="AE1031" s="236"/>
      <c r="AF1031" s="236"/>
      <c r="AG1031" s="236"/>
      <c r="AH1031" s="236"/>
      <c r="AI1031" s="236"/>
      <c r="AJ1031" s="236"/>
      <c r="AK1031" s="236"/>
      <c r="AL1031" s="236"/>
      <c r="AM1031" s="236"/>
      <c r="AN1031" s="236"/>
      <c r="AO1031" s="236"/>
      <c r="AP1031" s="236"/>
      <c r="AQ1031" s="235"/>
      <c r="AR1031" s="235"/>
      <c r="AS1031" s="235"/>
      <c r="AT1031" s="235"/>
      <c r="AU1031" s="235"/>
      <c r="AV1031" s="235"/>
      <c r="AW1031" s="235"/>
      <c r="AX1031" s="235"/>
      <c r="AY1031" s="235"/>
      <c r="AZ1031" s="235"/>
      <c r="BA1031" s="235"/>
      <c r="BB1031" s="235"/>
    </row>
    <row r="1032" spans="20:54" s="234" customFormat="1" x14ac:dyDescent="0.25">
      <c r="T1032" s="235"/>
      <c r="W1032" s="236"/>
      <c r="X1032" s="236"/>
      <c r="Y1032" s="236"/>
      <c r="Z1032" s="236"/>
      <c r="AA1032" s="236"/>
      <c r="AB1032" s="236"/>
      <c r="AC1032" s="236"/>
      <c r="AD1032" s="236"/>
      <c r="AE1032" s="236"/>
      <c r="AF1032" s="236"/>
      <c r="AG1032" s="236"/>
      <c r="AH1032" s="236"/>
      <c r="AI1032" s="236"/>
      <c r="AJ1032" s="236"/>
      <c r="AK1032" s="236"/>
      <c r="AL1032" s="236"/>
      <c r="AM1032" s="236"/>
      <c r="AN1032" s="236"/>
      <c r="AO1032" s="236"/>
      <c r="AP1032" s="236"/>
      <c r="AQ1032" s="235"/>
      <c r="AR1032" s="235"/>
      <c r="AS1032" s="235"/>
      <c r="AT1032" s="235"/>
      <c r="AU1032" s="235"/>
      <c r="AV1032" s="235"/>
      <c r="AW1032" s="235"/>
      <c r="AX1032" s="235"/>
      <c r="AY1032" s="235"/>
      <c r="AZ1032" s="235"/>
      <c r="BA1032" s="235"/>
      <c r="BB1032" s="235"/>
    </row>
    <row r="1033" spans="20:54" s="234" customFormat="1" x14ac:dyDescent="0.25">
      <c r="T1033" s="235"/>
      <c r="W1033" s="236"/>
      <c r="X1033" s="236"/>
      <c r="Y1033" s="236"/>
      <c r="Z1033" s="236"/>
      <c r="AA1033" s="236"/>
      <c r="AB1033" s="236"/>
      <c r="AC1033" s="236"/>
      <c r="AD1033" s="236"/>
      <c r="AE1033" s="236"/>
      <c r="AF1033" s="236"/>
      <c r="AG1033" s="236"/>
      <c r="AH1033" s="236"/>
      <c r="AI1033" s="236"/>
      <c r="AJ1033" s="236"/>
      <c r="AK1033" s="236"/>
      <c r="AL1033" s="236"/>
      <c r="AM1033" s="236"/>
      <c r="AN1033" s="236"/>
      <c r="AO1033" s="236"/>
      <c r="AP1033" s="236"/>
      <c r="AQ1033" s="235"/>
      <c r="AR1033" s="235"/>
      <c r="AS1033" s="235"/>
      <c r="AT1033" s="235"/>
      <c r="AU1033" s="235"/>
      <c r="AV1033" s="235"/>
      <c r="AW1033" s="235"/>
      <c r="AX1033" s="235"/>
      <c r="AY1033" s="235"/>
      <c r="AZ1033" s="235"/>
      <c r="BA1033" s="235"/>
      <c r="BB1033" s="235"/>
    </row>
    <row r="1034" spans="20:54" s="234" customFormat="1" x14ac:dyDescent="0.25">
      <c r="T1034" s="235"/>
      <c r="W1034" s="236"/>
      <c r="X1034" s="236"/>
      <c r="Y1034" s="236"/>
      <c r="Z1034" s="236"/>
      <c r="AA1034" s="236"/>
      <c r="AB1034" s="236"/>
      <c r="AC1034" s="236"/>
      <c r="AD1034" s="236"/>
      <c r="AE1034" s="236"/>
      <c r="AF1034" s="236"/>
      <c r="AG1034" s="236"/>
      <c r="AH1034" s="236"/>
      <c r="AI1034" s="236"/>
      <c r="AJ1034" s="236"/>
      <c r="AK1034" s="236"/>
      <c r="AL1034" s="236"/>
      <c r="AM1034" s="236"/>
      <c r="AN1034" s="236"/>
      <c r="AO1034" s="236"/>
      <c r="AP1034" s="236"/>
      <c r="AQ1034" s="235"/>
      <c r="AR1034" s="235"/>
      <c r="AS1034" s="235"/>
      <c r="AT1034" s="235"/>
      <c r="AU1034" s="235"/>
      <c r="AV1034" s="235"/>
      <c r="AW1034" s="235"/>
      <c r="AX1034" s="235"/>
      <c r="AY1034" s="235"/>
      <c r="AZ1034" s="235"/>
      <c r="BA1034" s="235"/>
      <c r="BB1034" s="235"/>
    </row>
    <row r="1035" spans="20:54" s="234" customFormat="1" x14ac:dyDescent="0.25">
      <c r="T1035" s="235"/>
      <c r="W1035" s="236"/>
      <c r="X1035" s="236"/>
      <c r="Y1035" s="236"/>
      <c r="Z1035" s="236"/>
      <c r="AA1035" s="236"/>
      <c r="AB1035" s="236"/>
      <c r="AC1035" s="236"/>
      <c r="AD1035" s="236"/>
      <c r="AE1035" s="236"/>
      <c r="AF1035" s="236"/>
      <c r="AG1035" s="236"/>
      <c r="AH1035" s="236"/>
      <c r="AI1035" s="236"/>
      <c r="AJ1035" s="236"/>
      <c r="AK1035" s="236"/>
      <c r="AL1035" s="236"/>
      <c r="AM1035" s="236"/>
      <c r="AN1035" s="236"/>
      <c r="AO1035" s="236"/>
      <c r="AP1035" s="236"/>
      <c r="AQ1035" s="235"/>
      <c r="AR1035" s="235"/>
      <c r="AS1035" s="235"/>
      <c r="AT1035" s="235"/>
      <c r="AU1035" s="235"/>
      <c r="AV1035" s="235"/>
      <c r="AW1035" s="235"/>
      <c r="AX1035" s="235"/>
      <c r="AY1035" s="235"/>
      <c r="AZ1035" s="235"/>
      <c r="BA1035" s="235"/>
      <c r="BB1035" s="235"/>
    </row>
    <row r="1036" spans="20:54" s="234" customFormat="1" x14ac:dyDescent="0.25">
      <c r="T1036" s="235"/>
      <c r="W1036" s="236"/>
      <c r="X1036" s="236"/>
      <c r="Y1036" s="236"/>
      <c r="Z1036" s="236"/>
      <c r="AA1036" s="236"/>
      <c r="AB1036" s="236"/>
      <c r="AC1036" s="236"/>
      <c r="AD1036" s="236"/>
      <c r="AE1036" s="236"/>
      <c r="AF1036" s="236"/>
      <c r="AG1036" s="236"/>
      <c r="AH1036" s="236"/>
      <c r="AI1036" s="236"/>
      <c r="AJ1036" s="236"/>
      <c r="AK1036" s="236"/>
      <c r="AL1036" s="236"/>
      <c r="AM1036" s="236"/>
      <c r="AN1036" s="236"/>
      <c r="AO1036" s="236"/>
      <c r="AP1036" s="236"/>
      <c r="AQ1036" s="235"/>
      <c r="AR1036" s="235"/>
      <c r="AS1036" s="235"/>
      <c r="AT1036" s="235"/>
      <c r="AU1036" s="235"/>
      <c r="AV1036" s="235"/>
      <c r="AW1036" s="235"/>
      <c r="AX1036" s="235"/>
      <c r="AY1036" s="235"/>
      <c r="AZ1036" s="235"/>
      <c r="BA1036" s="235"/>
      <c r="BB1036" s="235"/>
    </row>
    <row r="1037" spans="20:54" s="234" customFormat="1" x14ac:dyDescent="0.25">
      <c r="T1037" s="235"/>
      <c r="W1037" s="236"/>
      <c r="X1037" s="236"/>
      <c r="Y1037" s="236"/>
      <c r="Z1037" s="236"/>
      <c r="AA1037" s="236"/>
      <c r="AB1037" s="236"/>
      <c r="AC1037" s="236"/>
      <c r="AD1037" s="236"/>
      <c r="AE1037" s="236"/>
      <c r="AF1037" s="236"/>
      <c r="AG1037" s="236"/>
      <c r="AH1037" s="236"/>
      <c r="AI1037" s="236"/>
      <c r="AJ1037" s="236"/>
      <c r="AK1037" s="236"/>
      <c r="AL1037" s="236"/>
      <c r="AM1037" s="236"/>
      <c r="AN1037" s="236"/>
      <c r="AO1037" s="236"/>
      <c r="AP1037" s="236"/>
      <c r="AQ1037" s="235"/>
      <c r="AR1037" s="235"/>
      <c r="AS1037" s="235"/>
      <c r="AT1037" s="235"/>
      <c r="AU1037" s="235"/>
      <c r="AV1037" s="235"/>
      <c r="AW1037" s="235"/>
      <c r="AX1037" s="235"/>
      <c r="AY1037" s="235"/>
      <c r="AZ1037" s="235"/>
      <c r="BA1037" s="235"/>
      <c r="BB1037" s="235"/>
    </row>
    <row r="1038" spans="20:54" s="234" customFormat="1" x14ac:dyDescent="0.25">
      <c r="T1038" s="235"/>
      <c r="W1038" s="236"/>
      <c r="X1038" s="236"/>
      <c r="Y1038" s="236"/>
      <c r="Z1038" s="236"/>
      <c r="AA1038" s="236"/>
      <c r="AB1038" s="236"/>
      <c r="AC1038" s="236"/>
      <c r="AD1038" s="236"/>
      <c r="AE1038" s="236"/>
      <c r="AF1038" s="236"/>
      <c r="AG1038" s="236"/>
      <c r="AH1038" s="236"/>
      <c r="AI1038" s="236"/>
      <c r="AJ1038" s="236"/>
      <c r="AK1038" s="236"/>
      <c r="AL1038" s="236"/>
      <c r="AM1038" s="236"/>
      <c r="AN1038" s="236"/>
      <c r="AO1038" s="236"/>
      <c r="AP1038" s="236"/>
      <c r="AQ1038" s="235"/>
      <c r="AR1038" s="235"/>
      <c r="AS1038" s="235"/>
      <c r="AT1038" s="235"/>
      <c r="AU1038" s="235"/>
      <c r="AV1038" s="235"/>
      <c r="AW1038" s="235"/>
      <c r="AX1038" s="235"/>
      <c r="AY1038" s="235"/>
      <c r="AZ1038" s="235"/>
      <c r="BA1038" s="235"/>
      <c r="BB1038" s="235"/>
    </row>
    <row r="1039" spans="20:54" s="234" customFormat="1" x14ac:dyDescent="0.25">
      <c r="T1039" s="235"/>
      <c r="W1039" s="236"/>
      <c r="X1039" s="236"/>
      <c r="Y1039" s="236"/>
      <c r="Z1039" s="236"/>
      <c r="AA1039" s="236"/>
      <c r="AB1039" s="236"/>
      <c r="AC1039" s="236"/>
      <c r="AD1039" s="236"/>
      <c r="AE1039" s="236"/>
      <c r="AF1039" s="236"/>
      <c r="AG1039" s="236"/>
      <c r="AH1039" s="236"/>
      <c r="AI1039" s="236"/>
      <c r="AJ1039" s="236"/>
      <c r="AK1039" s="236"/>
      <c r="AL1039" s="236"/>
      <c r="AM1039" s="236"/>
      <c r="AN1039" s="236"/>
      <c r="AO1039" s="236"/>
      <c r="AP1039" s="236"/>
      <c r="AQ1039" s="235"/>
      <c r="AR1039" s="235"/>
      <c r="AS1039" s="235"/>
      <c r="AT1039" s="235"/>
      <c r="AU1039" s="235"/>
      <c r="AV1039" s="235"/>
      <c r="AW1039" s="235"/>
      <c r="AX1039" s="235"/>
      <c r="AY1039" s="235"/>
      <c r="AZ1039" s="235"/>
      <c r="BA1039" s="235"/>
      <c r="BB1039" s="235"/>
    </row>
    <row r="1040" spans="20:54" s="234" customFormat="1" x14ac:dyDescent="0.25">
      <c r="T1040" s="235"/>
      <c r="W1040" s="236"/>
      <c r="X1040" s="236"/>
      <c r="Y1040" s="236"/>
      <c r="Z1040" s="236"/>
      <c r="AA1040" s="236"/>
      <c r="AB1040" s="236"/>
      <c r="AC1040" s="236"/>
      <c r="AD1040" s="236"/>
      <c r="AE1040" s="236"/>
      <c r="AF1040" s="236"/>
      <c r="AG1040" s="236"/>
      <c r="AH1040" s="236"/>
      <c r="AI1040" s="236"/>
      <c r="AJ1040" s="236"/>
      <c r="AK1040" s="236"/>
      <c r="AL1040" s="236"/>
      <c r="AM1040" s="236"/>
      <c r="AN1040" s="236"/>
      <c r="AO1040" s="236"/>
      <c r="AP1040" s="236"/>
      <c r="AQ1040" s="235"/>
      <c r="AR1040" s="235"/>
      <c r="AS1040" s="235"/>
      <c r="AT1040" s="235"/>
      <c r="AU1040" s="235"/>
      <c r="AV1040" s="235"/>
      <c r="AW1040" s="235"/>
      <c r="AX1040" s="235"/>
      <c r="AY1040" s="235"/>
      <c r="AZ1040" s="235"/>
      <c r="BA1040" s="235"/>
      <c r="BB1040" s="235"/>
    </row>
    <row r="1041" spans="20:54" s="234" customFormat="1" x14ac:dyDescent="0.25">
      <c r="T1041" s="235"/>
      <c r="W1041" s="236"/>
      <c r="X1041" s="236"/>
      <c r="Y1041" s="236"/>
      <c r="Z1041" s="236"/>
      <c r="AA1041" s="236"/>
      <c r="AB1041" s="236"/>
      <c r="AC1041" s="236"/>
      <c r="AD1041" s="236"/>
      <c r="AE1041" s="236"/>
      <c r="AF1041" s="236"/>
      <c r="AG1041" s="236"/>
      <c r="AH1041" s="236"/>
      <c r="AI1041" s="236"/>
      <c r="AJ1041" s="236"/>
      <c r="AK1041" s="236"/>
      <c r="AL1041" s="236"/>
      <c r="AM1041" s="236"/>
      <c r="AN1041" s="236"/>
      <c r="AO1041" s="236"/>
      <c r="AP1041" s="236"/>
      <c r="AQ1041" s="235"/>
      <c r="AR1041" s="235"/>
      <c r="AS1041" s="235"/>
      <c r="AT1041" s="235"/>
      <c r="AU1041" s="235"/>
      <c r="AV1041" s="235"/>
      <c r="AW1041" s="235"/>
      <c r="AX1041" s="235"/>
      <c r="AY1041" s="235"/>
      <c r="AZ1041" s="235"/>
      <c r="BA1041" s="235"/>
      <c r="BB1041" s="235"/>
    </row>
    <row r="1042" spans="20:54" s="234" customFormat="1" x14ac:dyDescent="0.25">
      <c r="T1042" s="235"/>
      <c r="W1042" s="236"/>
      <c r="X1042" s="236"/>
      <c r="Y1042" s="236"/>
      <c r="Z1042" s="236"/>
      <c r="AA1042" s="236"/>
      <c r="AB1042" s="236"/>
      <c r="AC1042" s="236"/>
      <c r="AD1042" s="236"/>
      <c r="AE1042" s="236"/>
      <c r="AF1042" s="236"/>
      <c r="AG1042" s="236"/>
      <c r="AH1042" s="236"/>
      <c r="AI1042" s="236"/>
      <c r="AJ1042" s="236"/>
      <c r="AK1042" s="236"/>
      <c r="AL1042" s="236"/>
      <c r="AM1042" s="236"/>
      <c r="AN1042" s="236"/>
      <c r="AO1042" s="236"/>
      <c r="AP1042" s="236"/>
      <c r="AQ1042" s="235"/>
      <c r="AR1042" s="235"/>
      <c r="AS1042" s="235"/>
      <c r="AT1042" s="235"/>
      <c r="AU1042" s="235"/>
      <c r="AV1042" s="235"/>
      <c r="AW1042" s="235"/>
      <c r="AX1042" s="235"/>
      <c r="AY1042" s="235"/>
      <c r="AZ1042" s="235"/>
      <c r="BA1042" s="235"/>
      <c r="BB1042" s="235"/>
    </row>
    <row r="1043" spans="20:54" s="234" customFormat="1" x14ac:dyDescent="0.25">
      <c r="T1043" s="235"/>
      <c r="W1043" s="236"/>
      <c r="X1043" s="236"/>
      <c r="Y1043" s="236"/>
      <c r="Z1043" s="236"/>
      <c r="AA1043" s="236"/>
      <c r="AB1043" s="236"/>
      <c r="AC1043" s="236"/>
      <c r="AD1043" s="236"/>
      <c r="AE1043" s="236"/>
      <c r="AF1043" s="236"/>
      <c r="AG1043" s="236"/>
      <c r="AH1043" s="236"/>
      <c r="AI1043" s="236"/>
      <c r="AJ1043" s="236"/>
      <c r="AK1043" s="236"/>
      <c r="AL1043" s="236"/>
      <c r="AM1043" s="236"/>
      <c r="AN1043" s="236"/>
      <c r="AO1043" s="236"/>
      <c r="AP1043" s="236"/>
      <c r="AQ1043" s="235"/>
      <c r="AR1043" s="235"/>
      <c r="AS1043" s="235"/>
      <c r="AT1043" s="235"/>
      <c r="AU1043" s="235"/>
      <c r="AV1043" s="235"/>
      <c r="AW1043" s="235"/>
      <c r="AX1043" s="235"/>
      <c r="AY1043" s="235"/>
      <c r="AZ1043" s="235"/>
      <c r="BA1043" s="235"/>
      <c r="BB1043" s="235"/>
    </row>
    <row r="1044" spans="20:54" s="234" customFormat="1" x14ac:dyDescent="0.25">
      <c r="T1044" s="235"/>
      <c r="W1044" s="236"/>
      <c r="X1044" s="236"/>
      <c r="Y1044" s="236"/>
      <c r="Z1044" s="236"/>
      <c r="AA1044" s="236"/>
      <c r="AB1044" s="236"/>
      <c r="AC1044" s="236"/>
      <c r="AD1044" s="236"/>
      <c r="AE1044" s="236"/>
      <c r="AF1044" s="236"/>
      <c r="AG1044" s="236"/>
      <c r="AH1044" s="236"/>
      <c r="AI1044" s="236"/>
      <c r="AJ1044" s="236"/>
      <c r="AK1044" s="236"/>
      <c r="AL1044" s="236"/>
      <c r="AM1044" s="236"/>
      <c r="AN1044" s="236"/>
      <c r="AO1044" s="236"/>
      <c r="AP1044" s="236"/>
      <c r="AQ1044" s="235"/>
      <c r="AR1044" s="235"/>
      <c r="AS1044" s="235"/>
      <c r="AT1044" s="235"/>
      <c r="AU1044" s="235"/>
      <c r="AV1044" s="235"/>
      <c r="AW1044" s="235"/>
      <c r="AX1044" s="235"/>
      <c r="AY1044" s="235"/>
      <c r="AZ1044" s="235"/>
      <c r="BA1044" s="235"/>
      <c r="BB1044" s="235"/>
    </row>
    <row r="1045" spans="20:54" s="234" customFormat="1" x14ac:dyDescent="0.25">
      <c r="T1045" s="235"/>
      <c r="W1045" s="236"/>
      <c r="X1045" s="236"/>
      <c r="Y1045" s="236"/>
      <c r="Z1045" s="236"/>
      <c r="AA1045" s="236"/>
      <c r="AB1045" s="236"/>
      <c r="AC1045" s="236"/>
      <c r="AD1045" s="236"/>
      <c r="AE1045" s="236"/>
      <c r="AF1045" s="236"/>
      <c r="AG1045" s="236"/>
      <c r="AH1045" s="236"/>
      <c r="AI1045" s="236"/>
      <c r="AJ1045" s="236"/>
      <c r="AK1045" s="236"/>
      <c r="AL1045" s="236"/>
      <c r="AM1045" s="236"/>
      <c r="AN1045" s="236"/>
      <c r="AO1045" s="236"/>
      <c r="AP1045" s="236"/>
      <c r="AQ1045" s="235"/>
      <c r="AR1045" s="235"/>
      <c r="AS1045" s="235"/>
      <c r="AT1045" s="235"/>
      <c r="AU1045" s="235"/>
      <c r="AV1045" s="235"/>
      <c r="AW1045" s="235"/>
      <c r="AX1045" s="235"/>
      <c r="AY1045" s="235"/>
      <c r="AZ1045" s="235"/>
      <c r="BA1045" s="235"/>
      <c r="BB1045" s="235"/>
    </row>
    <row r="1046" spans="20:54" s="234" customFormat="1" x14ac:dyDescent="0.25">
      <c r="T1046" s="235"/>
      <c r="W1046" s="236"/>
      <c r="X1046" s="236"/>
      <c r="Y1046" s="236"/>
      <c r="Z1046" s="236"/>
      <c r="AA1046" s="236"/>
      <c r="AB1046" s="236"/>
      <c r="AC1046" s="236"/>
      <c r="AD1046" s="236"/>
      <c r="AE1046" s="236"/>
      <c r="AF1046" s="236"/>
      <c r="AG1046" s="236"/>
      <c r="AH1046" s="236"/>
      <c r="AI1046" s="236"/>
      <c r="AJ1046" s="236"/>
      <c r="AK1046" s="236"/>
      <c r="AL1046" s="236"/>
      <c r="AM1046" s="236"/>
      <c r="AN1046" s="236"/>
      <c r="AO1046" s="236"/>
      <c r="AP1046" s="236"/>
      <c r="AQ1046" s="235"/>
      <c r="AR1046" s="235"/>
      <c r="AS1046" s="235"/>
      <c r="AT1046" s="235"/>
      <c r="AU1046" s="235"/>
      <c r="AV1046" s="235"/>
      <c r="AW1046" s="235"/>
      <c r="AX1046" s="235"/>
      <c r="AY1046" s="235"/>
      <c r="AZ1046" s="235"/>
      <c r="BA1046" s="235"/>
      <c r="BB1046" s="235"/>
    </row>
    <row r="1047" spans="20:54" s="234" customFormat="1" x14ac:dyDescent="0.25">
      <c r="T1047" s="235"/>
      <c r="W1047" s="236"/>
      <c r="X1047" s="236"/>
      <c r="Y1047" s="236"/>
      <c r="Z1047" s="236"/>
      <c r="AA1047" s="236"/>
      <c r="AB1047" s="236"/>
      <c r="AC1047" s="236"/>
      <c r="AD1047" s="236"/>
      <c r="AE1047" s="236"/>
      <c r="AF1047" s="236"/>
      <c r="AG1047" s="236"/>
      <c r="AH1047" s="236"/>
      <c r="AI1047" s="236"/>
      <c r="AJ1047" s="236"/>
      <c r="AK1047" s="236"/>
      <c r="AL1047" s="236"/>
      <c r="AM1047" s="236"/>
      <c r="AN1047" s="236"/>
      <c r="AO1047" s="236"/>
      <c r="AP1047" s="236"/>
      <c r="AQ1047" s="235"/>
      <c r="AR1047" s="235"/>
      <c r="AS1047" s="235"/>
      <c r="AT1047" s="235"/>
      <c r="AU1047" s="235"/>
      <c r="AV1047" s="235"/>
      <c r="AW1047" s="235"/>
      <c r="AX1047" s="235"/>
      <c r="AY1047" s="235"/>
      <c r="AZ1047" s="235"/>
      <c r="BA1047" s="235"/>
      <c r="BB1047" s="235"/>
    </row>
    <row r="1048" spans="20:54" s="234" customFormat="1" x14ac:dyDescent="0.25">
      <c r="T1048" s="235"/>
      <c r="W1048" s="236"/>
      <c r="X1048" s="236"/>
      <c r="Y1048" s="236"/>
      <c r="Z1048" s="236"/>
      <c r="AA1048" s="236"/>
      <c r="AB1048" s="236"/>
      <c r="AC1048" s="236"/>
      <c r="AD1048" s="236"/>
      <c r="AE1048" s="236"/>
      <c r="AF1048" s="236"/>
      <c r="AG1048" s="236"/>
      <c r="AH1048" s="236"/>
      <c r="AI1048" s="236"/>
      <c r="AJ1048" s="236"/>
      <c r="AK1048" s="236"/>
      <c r="AL1048" s="236"/>
      <c r="AM1048" s="236"/>
      <c r="AN1048" s="236"/>
      <c r="AO1048" s="236"/>
      <c r="AP1048" s="236"/>
      <c r="AQ1048" s="235"/>
      <c r="AR1048" s="235"/>
      <c r="AS1048" s="235"/>
      <c r="AT1048" s="235"/>
      <c r="AU1048" s="235"/>
      <c r="AV1048" s="235"/>
      <c r="AW1048" s="235"/>
      <c r="AX1048" s="235"/>
      <c r="AY1048" s="235"/>
      <c r="AZ1048" s="235"/>
      <c r="BA1048" s="235"/>
      <c r="BB1048" s="235"/>
    </row>
    <row r="1049" spans="20:54" s="234" customFormat="1" x14ac:dyDescent="0.25">
      <c r="T1049" s="235"/>
      <c r="W1049" s="236"/>
      <c r="X1049" s="236"/>
      <c r="Y1049" s="236"/>
      <c r="Z1049" s="236"/>
      <c r="AA1049" s="236"/>
      <c r="AB1049" s="236"/>
      <c r="AC1049" s="236"/>
      <c r="AD1049" s="236"/>
      <c r="AE1049" s="236"/>
      <c r="AF1049" s="236"/>
      <c r="AG1049" s="236"/>
      <c r="AH1049" s="236"/>
      <c r="AI1049" s="236"/>
      <c r="AJ1049" s="236"/>
      <c r="AK1049" s="236"/>
      <c r="AL1049" s="236"/>
      <c r="AM1049" s="236"/>
      <c r="AN1049" s="236"/>
      <c r="AO1049" s="236"/>
      <c r="AP1049" s="236"/>
      <c r="AQ1049" s="235"/>
      <c r="AR1049" s="235"/>
      <c r="AS1049" s="235"/>
      <c r="AT1049" s="235"/>
      <c r="AU1049" s="235"/>
      <c r="AV1049" s="235"/>
      <c r="AW1049" s="235"/>
      <c r="AX1049" s="235"/>
      <c r="AY1049" s="235"/>
      <c r="AZ1049" s="235"/>
      <c r="BA1049" s="235"/>
      <c r="BB1049" s="235"/>
    </row>
    <row r="1050" spans="20:54" s="234" customFormat="1" x14ac:dyDescent="0.25">
      <c r="T1050" s="235"/>
      <c r="W1050" s="236"/>
      <c r="X1050" s="236"/>
      <c r="Y1050" s="236"/>
      <c r="Z1050" s="236"/>
      <c r="AA1050" s="236"/>
      <c r="AB1050" s="236"/>
      <c r="AC1050" s="236"/>
      <c r="AD1050" s="236"/>
      <c r="AE1050" s="236"/>
      <c r="AF1050" s="236"/>
      <c r="AG1050" s="236"/>
      <c r="AH1050" s="236"/>
      <c r="AI1050" s="236"/>
      <c r="AJ1050" s="236"/>
      <c r="AK1050" s="236"/>
      <c r="AL1050" s="236"/>
      <c r="AM1050" s="236"/>
      <c r="AN1050" s="236"/>
      <c r="AO1050" s="236"/>
      <c r="AP1050" s="236"/>
      <c r="AQ1050" s="235"/>
      <c r="AR1050" s="235"/>
      <c r="AS1050" s="235"/>
      <c r="AT1050" s="235"/>
      <c r="AU1050" s="235"/>
      <c r="AV1050" s="235"/>
      <c r="AW1050" s="235"/>
      <c r="AX1050" s="235"/>
      <c r="AY1050" s="235"/>
      <c r="AZ1050" s="235"/>
      <c r="BA1050" s="235"/>
      <c r="BB1050" s="235"/>
    </row>
    <row r="1051" spans="20:54" s="234" customFormat="1" x14ac:dyDescent="0.25">
      <c r="T1051" s="235"/>
      <c r="W1051" s="236"/>
      <c r="X1051" s="236"/>
      <c r="Y1051" s="236"/>
      <c r="Z1051" s="236"/>
      <c r="AA1051" s="236"/>
      <c r="AB1051" s="236"/>
      <c r="AC1051" s="236"/>
      <c r="AD1051" s="236"/>
      <c r="AE1051" s="236"/>
      <c r="AF1051" s="236"/>
      <c r="AG1051" s="236"/>
      <c r="AH1051" s="236"/>
      <c r="AI1051" s="236"/>
      <c r="AJ1051" s="236"/>
      <c r="AK1051" s="236"/>
      <c r="AL1051" s="236"/>
      <c r="AM1051" s="236"/>
      <c r="AN1051" s="236"/>
      <c r="AO1051" s="236"/>
      <c r="AP1051" s="236"/>
      <c r="AQ1051" s="235"/>
      <c r="AR1051" s="235"/>
      <c r="AS1051" s="235"/>
      <c r="AT1051" s="235"/>
      <c r="AU1051" s="235"/>
      <c r="AV1051" s="235"/>
      <c r="AW1051" s="235"/>
      <c r="AX1051" s="235"/>
      <c r="AY1051" s="235"/>
      <c r="AZ1051" s="235"/>
      <c r="BA1051" s="235"/>
      <c r="BB1051" s="235"/>
    </row>
    <row r="1052" spans="20:54" s="234" customFormat="1" x14ac:dyDescent="0.25">
      <c r="T1052" s="235"/>
      <c r="W1052" s="236"/>
      <c r="X1052" s="236"/>
      <c r="Y1052" s="236"/>
      <c r="Z1052" s="236"/>
      <c r="AA1052" s="236"/>
      <c r="AB1052" s="236"/>
      <c r="AC1052" s="236"/>
      <c r="AD1052" s="236"/>
      <c r="AE1052" s="236"/>
      <c r="AF1052" s="236"/>
      <c r="AG1052" s="236"/>
      <c r="AH1052" s="236"/>
      <c r="AI1052" s="236"/>
      <c r="AJ1052" s="236"/>
      <c r="AK1052" s="236"/>
      <c r="AL1052" s="236"/>
      <c r="AM1052" s="236"/>
      <c r="AN1052" s="236"/>
      <c r="AO1052" s="236"/>
      <c r="AP1052" s="236"/>
      <c r="AQ1052" s="235"/>
      <c r="AR1052" s="235"/>
      <c r="AS1052" s="235"/>
      <c r="AT1052" s="235"/>
      <c r="AU1052" s="235"/>
      <c r="AV1052" s="235"/>
      <c r="AW1052" s="235"/>
      <c r="AX1052" s="235"/>
      <c r="AY1052" s="235"/>
      <c r="AZ1052" s="235"/>
      <c r="BA1052" s="235"/>
      <c r="BB1052" s="235"/>
    </row>
    <row r="1053" spans="20:54" s="234" customFormat="1" x14ac:dyDescent="0.25">
      <c r="T1053" s="235"/>
      <c r="W1053" s="236"/>
      <c r="X1053" s="236"/>
      <c r="Y1053" s="236"/>
      <c r="Z1053" s="236"/>
      <c r="AA1053" s="236"/>
      <c r="AB1053" s="236"/>
      <c r="AC1053" s="236"/>
      <c r="AD1053" s="236"/>
      <c r="AE1053" s="236"/>
      <c r="AF1053" s="236"/>
      <c r="AG1053" s="236"/>
      <c r="AH1053" s="236"/>
      <c r="AI1053" s="236"/>
      <c r="AJ1053" s="236"/>
      <c r="AK1053" s="236"/>
      <c r="AL1053" s="236"/>
      <c r="AM1053" s="236"/>
      <c r="AN1053" s="236"/>
      <c r="AO1053" s="236"/>
      <c r="AP1053" s="236"/>
      <c r="AQ1053" s="235"/>
      <c r="AR1053" s="235"/>
      <c r="AS1053" s="235"/>
      <c r="AT1053" s="235"/>
      <c r="AU1053" s="235"/>
      <c r="AV1053" s="235"/>
      <c r="AW1053" s="235"/>
      <c r="AX1053" s="235"/>
      <c r="AY1053" s="235"/>
      <c r="AZ1053" s="235"/>
      <c r="BA1053" s="235"/>
      <c r="BB1053" s="235"/>
    </row>
    <row r="1054" spans="20:54" s="234" customFormat="1" x14ac:dyDescent="0.25">
      <c r="T1054" s="235"/>
      <c r="W1054" s="236"/>
      <c r="X1054" s="236"/>
      <c r="Y1054" s="236"/>
      <c r="Z1054" s="236"/>
      <c r="AA1054" s="236"/>
      <c r="AB1054" s="236"/>
      <c r="AC1054" s="236"/>
      <c r="AD1054" s="236"/>
      <c r="AE1054" s="236"/>
      <c r="AF1054" s="236"/>
      <c r="AG1054" s="236"/>
      <c r="AH1054" s="236"/>
      <c r="AI1054" s="236"/>
      <c r="AJ1054" s="236"/>
      <c r="AK1054" s="236"/>
      <c r="AL1054" s="236"/>
      <c r="AM1054" s="236"/>
      <c r="AN1054" s="236"/>
      <c r="AO1054" s="236"/>
      <c r="AP1054" s="236"/>
      <c r="AQ1054" s="235"/>
      <c r="AR1054" s="235"/>
      <c r="AS1054" s="235"/>
      <c r="AT1054" s="235"/>
      <c r="AU1054" s="235"/>
      <c r="AV1054" s="235"/>
      <c r="AW1054" s="235"/>
      <c r="AX1054" s="235"/>
      <c r="AY1054" s="235"/>
      <c r="AZ1054" s="235"/>
      <c r="BA1054" s="235"/>
      <c r="BB1054" s="235"/>
    </row>
    <row r="1055" spans="20:54" s="234" customFormat="1" x14ac:dyDescent="0.25">
      <c r="T1055" s="235"/>
      <c r="W1055" s="236"/>
      <c r="X1055" s="236"/>
      <c r="Y1055" s="236"/>
      <c r="Z1055" s="236"/>
      <c r="AA1055" s="236"/>
      <c r="AB1055" s="236"/>
      <c r="AC1055" s="236"/>
      <c r="AD1055" s="236"/>
      <c r="AE1055" s="236"/>
      <c r="AF1055" s="236"/>
      <c r="AG1055" s="236"/>
      <c r="AH1055" s="236"/>
      <c r="AI1055" s="236"/>
      <c r="AJ1055" s="236"/>
      <c r="AK1055" s="236"/>
      <c r="AL1055" s="236"/>
      <c r="AM1055" s="236"/>
      <c r="AN1055" s="236"/>
      <c r="AO1055" s="236"/>
      <c r="AP1055" s="236"/>
      <c r="AQ1055" s="235"/>
      <c r="AR1055" s="235"/>
      <c r="AS1055" s="235"/>
      <c r="AT1055" s="235"/>
      <c r="AU1055" s="235"/>
      <c r="AV1055" s="235"/>
      <c r="AW1055" s="235"/>
      <c r="AX1055" s="235"/>
      <c r="AY1055" s="235"/>
      <c r="AZ1055" s="235"/>
      <c r="BA1055" s="235"/>
      <c r="BB1055" s="235"/>
    </row>
    <row r="1056" spans="20:54" s="234" customFormat="1" x14ac:dyDescent="0.25">
      <c r="T1056" s="235"/>
      <c r="W1056" s="236"/>
      <c r="X1056" s="236"/>
      <c r="Y1056" s="236"/>
      <c r="Z1056" s="236"/>
      <c r="AA1056" s="236"/>
      <c r="AB1056" s="236"/>
      <c r="AC1056" s="236"/>
      <c r="AD1056" s="236"/>
      <c r="AE1056" s="236"/>
      <c r="AF1056" s="236"/>
      <c r="AG1056" s="236"/>
      <c r="AH1056" s="236"/>
      <c r="AI1056" s="236"/>
      <c r="AJ1056" s="236"/>
      <c r="AK1056" s="236"/>
      <c r="AL1056" s="236"/>
      <c r="AM1056" s="236"/>
      <c r="AN1056" s="236"/>
      <c r="AO1056" s="236"/>
      <c r="AP1056" s="236"/>
      <c r="AQ1056" s="235"/>
      <c r="AR1056" s="235"/>
      <c r="AS1056" s="235"/>
      <c r="AT1056" s="235"/>
      <c r="AU1056" s="235"/>
      <c r="AV1056" s="235"/>
      <c r="AW1056" s="235"/>
      <c r="AX1056" s="235"/>
      <c r="AY1056" s="235"/>
      <c r="AZ1056" s="235"/>
      <c r="BA1056" s="235"/>
      <c r="BB1056" s="235"/>
    </row>
    <row r="1057" spans="20:54" s="234" customFormat="1" x14ac:dyDescent="0.25">
      <c r="T1057" s="235"/>
      <c r="W1057" s="236"/>
      <c r="X1057" s="236"/>
      <c r="Y1057" s="236"/>
      <c r="Z1057" s="236"/>
      <c r="AA1057" s="236"/>
      <c r="AB1057" s="236"/>
      <c r="AC1057" s="236"/>
      <c r="AD1057" s="236"/>
      <c r="AE1057" s="236"/>
      <c r="AF1057" s="236"/>
      <c r="AG1057" s="236"/>
      <c r="AH1057" s="236"/>
      <c r="AI1057" s="236"/>
      <c r="AJ1057" s="236"/>
      <c r="AK1057" s="236"/>
      <c r="AL1057" s="236"/>
      <c r="AM1057" s="236"/>
      <c r="AN1057" s="236"/>
      <c r="AO1057" s="236"/>
      <c r="AP1057" s="236"/>
      <c r="AQ1057" s="235"/>
      <c r="AR1057" s="235"/>
      <c r="AS1057" s="235"/>
      <c r="AT1057" s="235"/>
      <c r="AU1057" s="235"/>
      <c r="AV1057" s="235"/>
      <c r="AW1057" s="235"/>
      <c r="AX1057" s="235"/>
      <c r="AY1057" s="235"/>
      <c r="AZ1057" s="235"/>
      <c r="BA1057" s="235"/>
      <c r="BB1057" s="235"/>
    </row>
    <row r="1058" spans="20:54" s="234" customFormat="1" x14ac:dyDescent="0.25">
      <c r="T1058" s="235"/>
      <c r="W1058" s="236"/>
      <c r="X1058" s="236"/>
      <c r="Y1058" s="236"/>
      <c r="Z1058" s="236"/>
      <c r="AA1058" s="236"/>
      <c r="AB1058" s="236"/>
      <c r="AC1058" s="236"/>
      <c r="AD1058" s="236"/>
      <c r="AE1058" s="236"/>
      <c r="AF1058" s="236"/>
      <c r="AG1058" s="236"/>
      <c r="AH1058" s="236"/>
      <c r="AI1058" s="236"/>
      <c r="AJ1058" s="236"/>
      <c r="AK1058" s="236"/>
      <c r="AL1058" s="236"/>
      <c r="AM1058" s="236"/>
      <c r="AN1058" s="236"/>
      <c r="AO1058" s="236"/>
      <c r="AP1058" s="236"/>
      <c r="AQ1058" s="235"/>
      <c r="AR1058" s="235"/>
      <c r="AS1058" s="235"/>
      <c r="AT1058" s="235"/>
      <c r="AU1058" s="235"/>
      <c r="AV1058" s="235"/>
      <c r="AW1058" s="235"/>
      <c r="AX1058" s="235"/>
      <c r="AY1058" s="235"/>
      <c r="AZ1058" s="235"/>
      <c r="BA1058" s="235"/>
      <c r="BB1058" s="235"/>
    </row>
    <row r="1059" spans="20:54" s="234" customFormat="1" x14ac:dyDescent="0.25">
      <c r="T1059" s="235"/>
      <c r="W1059" s="236"/>
      <c r="X1059" s="236"/>
      <c r="Y1059" s="236"/>
      <c r="Z1059" s="236"/>
      <c r="AA1059" s="236"/>
      <c r="AB1059" s="236"/>
      <c r="AC1059" s="236"/>
      <c r="AD1059" s="236"/>
      <c r="AE1059" s="236"/>
      <c r="AF1059" s="236"/>
      <c r="AG1059" s="236"/>
      <c r="AH1059" s="236"/>
      <c r="AI1059" s="236"/>
      <c r="AJ1059" s="236"/>
      <c r="AK1059" s="236"/>
      <c r="AL1059" s="236"/>
      <c r="AM1059" s="236"/>
      <c r="AN1059" s="236"/>
      <c r="AO1059" s="236"/>
      <c r="AP1059" s="236"/>
      <c r="AQ1059" s="235"/>
      <c r="AR1059" s="235"/>
      <c r="AS1059" s="235"/>
      <c r="AT1059" s="235"/>
      <c r="AU1059" s="235"/>
      <c r="AV1059" s="235"/>
      <c r="AW1059" s="235"/>
      <c r="AX1059" s="235"/>
      <c r="AY1059" s="235"/>
      <c r="AZ1059" s="235"/>
      <c r="BA1059" s="235"/>
      <c r="BB1059" s="235"/>
    </row>
    <row r="1060" spans="20:54" s="234" customFormat="1" x14ac:dyDescent="0.25">
      <c r="T1060" s="235"/>
      <c r="W1060" s="236"/>
      <c r="X1060" s="236"/>
      <c r="Y1060" s="236"/>
      <c r="Z1060" s="236"/>
      <c r="AA1060" s="236"/>
      <c r="AB1060" s="236"/>
      <c r="AC1060" s="236"/>
      <c r="AD1060" s="236"/>
      <c r="AE1060" s="236"/>
      <c r="AF1060" s="236"/>
      <c r="AG1060" s="236"/>
      <c r="AH1060" s="236"/>
      <c r="AI1060" s="236"/>
      <c r="AJ1060" s="236"/>
      <c r="AK1060" s="236"/>
      <c r="AL1060" s="236"/>
      <c r="AM1060" s="236"/>
      <c r="AN1060" s="236"/>
      <c r="AO1060" s="236"/>
      <c r="AP1060" s="236"/>
      <c r="AQ1060" s="235"/>
      <c r="AR1060" s="235"/>
      <c r="AS1060" s="235"/>
      <c r="AT1060" s="235"/>
      <c r="AU1060" s="235"/>
      <c r="AV1060" s="235"/>
      <c r="AW1060" s="235"/>
      <c r="AX1060" s="235"/>
      <c r="AY1060" s="235"/>
      <c r="AZ1060" s="235"/>
      <c r="BA1060" s="235"/>
      <c r="BB1060" s="235"/>
    </row>
    <row r="1061" spans="20:54" s="234" customFormat="1" x14ac:dyDescent="0.25">
      <c r="T1061" s="235"/>
      <c r="W1061" s="236"/>
      <c r="X1061" s="236"/>
      <c r="Y1061" s="236"/>
      <c r="Z1061" s="236"/>
      <c r="AA1061" s="236"/>
      <c r="AB1061" s="236"/>
      <c r="AC1061" s="236"/>
      <c r="AD1061" s="236"/>
      <c r="AE1061" s="236"/>
      <c r="AF1061" s="236"/>
      <c r="AG1061" s="236"/>
      <c r="AH1061" s="236"/>
      <c r="AI1061" s="236"/>
      <c r="AJ1061" s="236"/>
      <c r="AK1061" s="236"/>
      <c r="AL1061" s="236"/>
      <c r="AM1061" s="236"/>
      <c r="AN1061" s="236"/>
      <c r="AO1061" s="236"/>
      <c r="AP1061" s="236"/>
      <c r="AQ1061" s="235"/>
      <c r="AR1061" s="235"/>
      <c r="AS1061" s="235"/>
      <c r="AT1061" s="235"/>
      <c r="AU1061" s="235"/>
      <c r="AV1061" s="235"/>
      <c r="AW1061" s="235"/>
      <c r="AX1061" s="235"/>
      <c r="AY1061" s="235"/>
      <c r="AZ1061" s="235"/>
      <c r="BA1061" s="235"/>
      <c r="BB1061" s="235"/>
    </row>
    <row r="1062" spans="20:54" s="234" customFormat="1" x14ac:dyDescent="0.25">
      <c r="T1062" s="235"/>
      <c r="W1062" s="236"/>
      <c r="X1062" s="236"/>
      <c r="Y1062" s="236"/>
      <c r="Z1062" s="236"/>
      <c r="AA1062" s="236"/>
      <c r="AB1062" s="236"/>
      <c r="AC1062" s="236"/>
      <c r="AD1062" s="236"/>
      <c r="AE1062" s="236"/>
      <c r="AF1062" s="236"/>
      <c r="AG1062" s="236"/>
      <c r="AH1062" s="236"/>
      <c r="AI1062" s="236"/>
      <c r="AJ1062" s="236"/>
      <c r="AK1062" s="236"/>
      <c r="AL1062" s="236"/>
      <c r="AM1062" s="236"/>
      <c r="AN1062" s="236"/>
      <c r="AO1062" s="236"/>
      <c r="AP1062" s="236"/>
      <c r="AQ1062" s="235"/>
      <c r="AR1062" s="235"/>
      <c r="AS1062" s="235"/>
      <c r="AT1062" s="235"/>
      <c r="AU1062" s="235"/>
      <c r="AV1062" s="235"/>
      <c r="AW1062" s="235"/>
      <c r="AX1062" s="235"/>
      <c r="AY1062" s="235"/>
      <c r="AZ1062" s="235"/>
      <c r="BA1062" s="235"/>
      <c r="BB1062" s="235"/>
    </row>
    <row r="1063" spans="20:54" s="234" customFormat="1" x14ac:dyDescent="0.25">
      <c r="T1063" s="235"/>
      <c r="W1063" s="236"/>
      <c r="X1063" s="236"/>
      <c r="Y1063" s="236"/>
      <c r="Z1063" s="236"/>
      <c r="AA1063" s="236"/>
      <c r="AB1063" s="236"/>
      <c r="AC1063" s="236"/>
      <c r="AD1063" s="236"/>
      <c r="AE1063" s="236"/>
      <c r="AF1063" s="236"/>
      <c r="AG1063" s="236"/>
      <c r="AH1063" s="236"/>
      <c r="AI1063" s="236"/>
      <c r="AJ1063" s="236"/>
      <c r="AK1063" s="236"/>
      <c r="AL1063" s="236"/>
      <c r="AM1063" s="236"/>
      <c r="AN1063" s="236"/>
      <c r="AO1063" s="236"/>
      <c r="AP1063" s="236"/>
      <c r="AQ1063" s="235"/>
      <c r="AR1063" s="235"/>
      <c r="AS1063" s="235"/>
      <c r="AT1063" s="235"/>
      <c r="AU1063" s="235"/>
      <c r="AV1063" s="235"/>
      <c r="AW1063" s="235"/>
      <c r="AX1063" s="235"/>
      <c r="AY1063" s="235"/>
      <c r="AZ1063" s="235"/>
      <c r="BA1063" s="235"/>
      <c r="BB1063" s="235"/>
    </row>
    <row r="1064" spans="20:54" s="234" customFormat="1" x14ac:dyDescent="0.25">
      <c r="T1064" s="235"/>
      <c r="W1064" s="236"/>
      <c r="X1064" s="236"/>
      <c r="Y1064" s="236"/>
      <c r="Z1064" s="236"/>
      <c r="AA1064" s="236"/>
      <c r="AB1064" s="236"/>
      <c r="AC1064" s="236"/>
      <c r="AD1064" s="236"/>
      <c r="AE1064" s="236"/>
      <c r="AF1064" s="236"/>
      <c r="AG1064" s="236"/>
      <c r="AH1064" s="236"/>
      <c r="AI1064" s="236"/>
      <c r="AJ1064" s="236"/>
      <c r="AK1064" s="236"/>
      <c r="AL1064" s="236"/>
      <c r="AM1064" s="236"/>
      <c r="AN1064" s="236"/>
      <c r="AO1064" s="236"/>
      <c r="AP1064" s="236"/>
      <c r="AQ1064" s="235"/>
      <c r="AR1064" s="235"/>
      <c r="AS1064" s="235"/>
      <c r="AT1064" s="235"/>
      <c r="AU1064" s="235"/>
      <c r="AV1064" s="235"/>
      <c r="AW1064" s="235"/>
      <c r="AX1064" s="235"/>
      <c r="AY1064" s="235"/>
      <c r="AZ1064" s="235"/>
      <c r="BA1064" s="235"/>
      <c r="BB1064" s="235"/>
    </row>
    <row r="1065" spans="20:54" s="234" customFormat="1" x14ac:dyDescent="0.25">
      <c r="T1065" s="235"/>
      <c r="W1065" s="236"/>
      <c r="X1065" s="236"/>
      <c r="Y1065" s="236"/>
      <c r="Z1065" s="236"/>
      <c r="AA1065" s="236"/>
      <c r="AB1065" s="236"/>
      <c r="AC1065" s="236"/>
      <c r="AD1065" s="236"/>
      <c r="AE1065" s="236"/>
      <c r="AF1065" s="236"/>
      <c r="AG1065" s="236"/>
      <c r="AH1065" s="236"/>
      <c r="AI1065" s="236"/>
      <c r="AJ1065" s="236"/>
      <c r="AK1065" s="236"/>
      <c r="AL1065" s="236"/>
      <c r="AM1065" s="236"/>
      <c r="AN1065" s="236"/>
      <c r="AO1065" s="236"/>
      <c r="AP1065" s="236"/>
      <c r="AQ1065" s="235"/>
      <c r="AR1065" s="235"/>
      <c r="AS1065" s="235"/>
      <c r="AT1065" s="235"/>
      <c r="AU1065" s="235"/>
      <c r="AV1065" s="235"/>
      <c r="AW1065" s="235"/>
      <c r="AX1065" s="235"/>
      <c r="AY1065" s="235"/>
      <c r="AZ1065" s="235"/>
      <c r="BA1065" s="235"/>
      <c r="BB1065" s="235"/>
    </row>
    <row r="1066" spans="20:54" s="234" customFormat="1" x14ac:dyDescent="0.25">
      <c r="T1066" s="235"/>
      <c r="W1066" s="236"/>
      <c r="X1066" s="236"/>
      <c r="Y1066" s="236"/>
      <c r="Z1066" s="236"/>
      <c r="AA1066" s="236"/>
      <c r="AB1066" s="236"/>
      <c r="AC1066" s="236"/>
      <c r="AD1066" s="236"/>
      <c r="AE1066" s="236"/>
      <c r="AF1066" s="236"/>
      <c r="AG1066" s="236"/>
      <c r="AH1066" s="236"/>
      <c r="AI1066" s="236"/>
      <c r="AJ1066" s="236"/>
      <c r="AK1066" s="236"/>
      <c r="AL1066" s="236"/>
      <c r="AM1066" s="236"/>
      <c r="AN1066" s="236"/>
      <c r="AO1066" s="236"/>
      <c r="AP1066" s="236"/>
      <c r="AQ1066" s="235"/>
      <c r="AR1066" s="235"/>
      <c r="AS1066" s="235"/>
      <c r="AT1066" s="235"/>
      <c r="AU1066" s="235"/>
      <c r="AV1066" s="235"/>
      <c r="AW1066" s="235"/>
      <c r="AX1066" s="235"/>
      <c r="AY1066" s="235"/>
      <c r="AZ1066" s="235"/>
      <c r="BA1066" s="235"/>
      <c r="BB1066" s="235"/>
    </row>
    <row r="1067" spans="20:54" s="234" customFormat="1" x14ac:dyDescent="0.25">
      <c r="T1067" s="235"/>
      <c r="W1067" s="236"/>
      <c r="X1067" s="236"/>
      <c r="Y1067" s="236"/>
      <c r="Z1067" s="236"/>
      <c r="AA1067" s="236"/>
      <c r="AB1067" s="236"/>
      <c r="AC1067" s="236"/>
      <c r="AD1067" s="236"/>
      <c r="AE1067" s="236"/>
      <c r="AF1067" s="236"/>
      <c r="AG1067" s="236"/>
      <c r="AH1067" s="236"/>
      <c r="AI1067" s="236"/>
      <c r="AJ1067" s="236"/>
      <c r="AK1067" s="236"/>
      <c r="AL1067" s="236"/>
      <c r="AM1067" s="236"/>
      <c r="AN1067" s="236"/>
      <c r="AO1067" s="236"/>
      <c r="AP1067" s="236"/>
      <c r="AQ1067" s="235"/>
      <c r="AR1067" s="235"/>
      <c r="AS1067" s="235"/>
      <c r="AT1067" s="235"/>
      <c r="AU1067" s="235"/>
      <c r="AV1067" s="235"/>
      <c r="AW1067" s="235"/>
      <c r="AX1067" s="235"/>
      <c r="AY1067" s="235"/>
      <c r="AZ1067" s="235"/>
      <c r="BA1067" s="235"/>
      <c r="BB1067" s="235"/>
    </row>
    <row r="1068" spans="20:54" s="234" customFormat="1" x14ac:dyDescent="0.25">
      <c r="T1068" s="235"/>
      <c r="W1068" s="236"/>
      <c r="X1068" s="236"/>
      <c r="Y1068" s="236"/>
      <c r="Z1068" s="236"/>
      <c r="AA1068" s="236"/>
      <c r="AB1068" s="236"/>
      <c r="AC1068" s="236"/>
      <c r="AD1068" s="236"/>
      <c r="AE1068" s="236"/>
      <c r="AF1068" s="236"/>
      <c r="AG1068" s="236"/>
      <c r="AH1068" s="236"/>
      <c r="AI1068" s="236"/>
      <c r="AJ1068" s="236"/>
      <c r="AK1068" s="236"/>
      <c r="AL1068" s="236"/>
      <c r="AM1068" s="236"/>
      <c r="AN1068" s="236"/>
      <c r="AO1068" s="236"/>
      <c r="AP1068" s="236"/>
      <c r="AQ1068" s="235"/>
      <c r="AR1068" s="235"/>
      <c r="AS1068" s="235"/>
      <c r="AT1068" s="235"/>
      <c r="AU1068" s="235"/>
      <c r="AV1068" s="235"/>
      <c r="AW1068" s="235"/>
      <c r="AX1068" s="235"/>
      <c r="AY1068" s="235"/>
      <c r="AZ1068" s="235"/>
      <c r="BA1068" s="235"/>
      <c r="BB1068" s="235"/>
    </row>
    <row r="1069" spans="20:54" s="234" customFormat="1" x14ac:dyDescent="0.25">
      <c r="T1069" s="235"/>
      <c r="W1069" s="236"/>
      <c r="X1069" s="236"/>
      <c r="Y1069" s="236"/>
      <c r="Z1069" s="236"/>
      <c r="AA1069" s="236"/>
      <c r="AB1069" s="236"/>
      <c r="AC1069" s="236"/>
      <c r="AD1069" s="236"/>
      <c r="AE1069" s="236"/>
      <c r="AF1069" s="236"/>
      <c r="AG1069" s="236"/>
      <c r="AH1069" s="236"/>
      <c r="AI1069" s="236"/>
      <c r="AJ1069" s="236"/>
      <c r="AK1069" s="236"/>
      <c r="AL1069" s="236"/>
      <c r="AM1069" s="236"/>
      <c r="AN1069" s="236"/>
      <c r="AO1069" s="236"/>
      <c r="AP1069" s="236"/>
      <c r="AQ1069" s="235"/>
      <c r="AR1069" s="235"/>
      <c r="AS1069" s="235"/>
      <c r="AT1069" s="235"/>
      <c r="AU1069" s="235"/>
      <c r="AV1069" s="235"/>
      <c r="AW1069" s="235"/>
      <c r="AX1069" s="235"/>
      <c r="AY1069" s="235"/>
      <c r="AZ1069" s="235"/>
      <c r="BA1069" s="235"/>
      <c r="BB1069" s="235"/>
    </row>
    <row r="1070" spans="20:54" s="234" customFormat="1" x14ac:dyDescent="0.25">
      <c r="T1070" s="235"/>
      <c r="W1070" s="236"/>
      <c r="X1070" s="236"/>
      <c r="Y1070" s="236"/>
      <c r="Z1070" s="236"/>
      <c r="AA1070" s="236"/>
      <c r="AB1070" s="236"/>
      <c r="AC1070" s="236"/>
      <c r="AD1070" s="236"/>
      <c r="AE1070" s="236"/>
      <c r="AF1070" s="236"/>
      <c r="AG1070" s="236"/>
      <c r="AH1070" s="236"/>
      <c r="AI1070" s="236"/>
      <c r="AJ1070" s="236"/>
      <c r="AK1070" s="236"/>
      <c r="AL1070" s="236"/>
      <c r="AM1070" s="236"/>
      <c r="AN1070" s="236"/>
      <c r="AO1070" s="236"/>
      <c r="AP1070" s="236"/>
      <c r="AQ1070" s="235"/>
      <c r="AR1070" s="235"/>
      <c r="AS1070" s="235"/>
      <c r="AT1070" s="235"/>
      <c r="AU1070" s="235"/>
      <c r="AV1070" s="235"/>
      <c r="AW1070" s="235"/>
      <c r="AX1070" s="235"/>
      <c r="AY1070" s="235"/>
      <c r="AZ1070" s="235"/>
      <c r="BA1070" s="235"/>
      <c r="BB1070" s="235"/>
    </row>
    <row r="1071" spans="20:54" s="234" customFormat="1" x14ac:dyDescent="0.25">
      <c r="T1071" s="235"/>
      <c r="W1071" s="236"/>
      <c r="X1071" s="236"/>
      <c r="Y1071" s="236"/>
      <c r="Z1071" s="236"/>
      <c r="AA1071" s="236"/>
      <c r="AB1071" s="236"/>
      <c r="AC1071" s="236"/>
      <c r="AD1071" s="236"/>
      <c r="AE1071" s="236"/>
      <c r="AF1071" s="236"/>
      <c r="AG1071" s="236"/>
      <c r="AH1071" s="236"/>
      <c r="AI1071" s="236"/>
      <c r="AJ1071" s="236"/>
      <c r="AK1071" s="236"/>
      <c r="AL1071" s="236"/>
      <c r="AM1071" s="236"/>
      <c r="AN1071" s="236"/>
      <c r="AO1071" s="236"/>
      <c r="AP1071" s="236"/>
      <c r="AQ1071" s="235"/>
      <c r="AR1071" s="235"/>
      <c r="AS1071" s="235"/>
      <c r="AT1071" s="235"/>
      <c r="AU1071" s="235"/>
      <c r="AV1071" s="235"/>
      <c r="AW1071" s="235"/>
      <c r="AX1071" s="235"/>
      <c r="AY1071" s="235"/>
      <c r="AZ1071" s="235"/>
      <c r="BA1071" s="235"/>
      <c r="BB1071" s="235"/>
    </row>
    <row r="1072" spans="20:54" s="234" customFormat="1" x14ac:dyDescent="0.25">
      <c r="T1072" s="235"/>
      <c r="W1072" s="236"/>
      <c r="X1072" s="236"/>
      <c r="Y1072" s="236"/>
      <c r="Z1072" s="236"/>
      <c r="AA1072" s="236"/>
      <c r="AB1072" s="236"/>
      <c r="AC1072" s="236"/>
      <c r="AD1072" s="236"/>
      <c r="AE1072" s="236"/>
      <c r="AF1072" s="236"/>
      <c r="AG1072" s="236"/>
      <c r="AH1072" s="236"/>
      <c r="AI1072" s="236"/>
      <c r="AJ1072" s="236"/>
      <c r="AK1072" s="236"/>
      <c r="AL1072" s="236"/>
      <c r="AM1072" s="236"/>
      <c r="AN1072" s="236"/>
      <c r="AO1072" s="236"/>
      <c r="AP1072" s="236"/>
      <c r="AQ1072" s="235"/>
      <c r="AR1072" s="235"/>
      <c r="AS1072" s="235"/>
      <c r="AT1072" s="235"/>
      <c r="AU1072" s="235"/>
      <c r="AV1072" s="235"/>
      <c r="AW1072" s="235"/>
      <c r="AX1072" s="235"/>
      <c r="AY1072" s="235"/>
      <c r="AZ1072" s="235"/>
      <c r="BA1072" s="235"/>
      <c r="BB1072" s="235"/>
    </row>
    <row r="1073" spans="20:54" s="234" customFormat="1" x14ac:dyDescent="0.25">
      <c r="T1073" s="235"/>
      <c r="W1073" s="236"/>
      <c r="X1073" s="236"/>
      <c r="Y1073" s="236"/>
      <c r="Z1073" s="236"/>
      <c r="AA1073" s="236"/>
      <c r="AB1073" s="236"/>
      <c r="AC1073" s="236"/>
      <c r="AD1073" s="236"/>
      <c r="AE1073" s="236"/>
      <c r="AF1073" s="236"/>
      <c r="AG1073" s="236"/>
      <c r="AH1073" s="236"/>
      <c r="AI1073" s="236"/>
      <c r="AJ1073" s="236"/>
      <c r="AK1073" s="236"/>
      <c r="AL1073" s="236"/>
      <c r="AM1073" s="236"/>
      <c r="AN1073" s="236"/>
      <c r="AO1073" s="236"/>
      <c r="AP1073" s="236"/>
      <c r="AQ1073" s="235"/>
      <c r="AR1073" s="235"/>
      <c r="AS1073" s="235"/>
      <c r="AT1073" s="235"/>
      <c r="AU1073" s="235"/>
      <c r="AV1073" s="235"/>
      <c r="AW1073" s="235"/>
      <c r="AX1073" s="235"/>
      <c r="AY1073" s="235"/>
      <c r="AZ1073" s="235"/>
      <c r="BA1073" s="235"/>
      <c r="BB1073" s="235"/>
    </row>
    <row r="1074" spans="20:54" s="234" customFormat="1" x14ac:dyDescent="0.25">
      <c r="T1074" s="235"/>
      <c r="W1074" s="236"/>
      <c r="X1074" s="236"/>
      <c r="Y1074" s="236"/>
      <c r="Z1074" s="236"/>
      <c r="AA1074" s="236"/>
      <c r="AB1074" s="236"/>
      <c r="AC1074" s="236"/>
      <c r="AD1074" s="236"/>
      <c r="AE1074" s="236"/>
      <c r="AF1074" s="236"/>
      <c r="AG1074" s="236"/>
      <c r="AH1074" s="236"/>
      <c r="AI1074" s="236"/>
      <c r="AJ1074" s="236"/>
      <c r="AK1074" s="236"/>
      <c r="AL1074" s="236"/>
      <c r="AM1074" s="236"/>
      <c r="AN1074" s="236"/>
      <c r="AO1074" s="236"/>
      <c r="AP1074" s="236"/>
      <c r="AQ1074" s="235"/>
      <c r="AR1074" s="235"/>
      <c r="AS1074" s="235"/>
      <c r="AT1074" s="235"/>
      <c r="AU1074" s="235"/>
      <c r="AV1074" s="235"/>
      <c r="AW1074" s="235"/>
      <c r="AX1074" s="235"/>
      <c r="AY1074" s="235"/>
      <c r="AZ1074" s="235"/>
      <c r="BA1074" s="235"/>
      <c r="BB1074" s="235"/>
    </row>
    <row r="1075" spans="20:54" s="234" customFormat="1" x14ac:dyDescent="0.25">
      <c r="T1075" s="235"/>
      <c r="W1075" s="236"/>
      <c r="X1075" s="236"/>
      <c r="Y1075" s="236"/>
      <c r="Z1075" s="236"/>
      <c r="AA1075" s="236"/>
      <c r="AB1075" s="236"/>
      <c r="AC1075" s="236"/>
      <c r="AD1075" s="236"/>
      <c r="AE1075" s="236"/>
      <c r="AF1075" s="236"/>
      <c r="AG1075" s="236"/>
      <c r="AH1075" s="236"/>
      <c r="AI1075" s="236"/>
      <c r="AJ1075" s="236"/>
      <c r="AK1075" s="236"/>
      <c r="AL1075" s="236"/>
      <c r="AM1075" s="236"/>
      <c r="AN1075" s="236"/>
      <c r="AO1075" s="236"/>
      <c r="AP1075" s="236"/>
      <c r="AQ1075" s="235"/>
      <c r="AR1075" s="235"/>
      <c r="AS1075" s="235"/>
      <c r="AT1075" s="235"/>
      <c r="AU1075" s="235"/>
      <c r="AV1075" s="235"/>
      <c r="AW1075" s="235"/>
      <c r="AX1075" s="235"/>
      <c r="AY1075" s="235"/>
      <c r="AZ1075" s="235"/>
      <c r="BA1075" s="235"/>
      <c r="BB1075" s="235"/>
    </row>
    <row r="1076" spans="20:54" s="234" customFormat="1" x14ac:dyDescent="0.25">
      <c r="T1076" s="235"/>
      <c r="W1076" s="236"/>
      <c r="X1076" s="236"/>
      <c r="Y1076" s="236"/>
      <c r="Z1076" s="236"/>
      <c r="AA1076" s="236"/>
      <c r="AB1076" s="236"/>
      <c r="AC1076" s="236"/>
      <c r="AD1076" s="236"/>
      <c r="AE1076" s="236"/>
      <c r="AF1076" s="236"/>
      <c r="AG1076" s="236"/>
      <c r="AH1076" s="236"/>
      <c r="AI1076" s="236"/>
      <c r="AJ1076" s="236"/>
      <c r="AK1076" s="236"/>
      <c r="AL1076" s="236"/>
      <c r="AM1076" s="236"/>
      <c r="AN1076" s="236"/>
      <c r="AO1076" s="236"/>
      <c r="AP1076" s="236"/>
      <c r="AQ1076" s="235"/>
      <c r="AR1076" s="235"/>
      <c r="AS1076" s="235"/>
      <c r="AT1076" s="235"/>
      <c r="AU1076" s="235"/>
      <c r="AV1076" s="235"/>
      <c r="AW1076" s="235"/>
      <c r="AX1076" s="235"/>
      <c r="AY1076" s="235"/>
      <c r="AZ1076" s="235"/>
      <c r="BA1076" s="235"/>
      <c r="BB1076" s="235"/>
    </row>
    <row r="1077" spans="20:54" s="234" customFormat="1" x14ac:dyDescent="0.25">
      <c r="T1077" s="235"/>
      <c r="W1077" s="236"/>
      <c r="X1077" s="236"/>
      <c r="Y1077" s="236"/>
      <c r="Z1077" s="236"/>
      <c r="AA1077" s="236"/>
      <c r="AB1077" s="236"/>
      <c r="AC1077" s="236"/>
      <c r="AD1077" s="236"/>
      <c r="AE1077" s="236"/>
      <c r="AF1077" s="236"/>
      <c r="AG1077" s="236"/>
      <c r="AH1077" s="236"/>
      <c r="AI1077" s="236"/>
      <c r="AJ1077" s="236"/>
      <c r="AK1077" s="236"/>
      <c r="AL1077" s="236"/>
      <c r="AM1077" s="236"/>
      <c r="AN1077" s="236"/>
      <c r="AO1077" s="236"/>
      <c r="AP1077" s="236"/>
      <c r="AQ1077" s="235"/>
      <c r="AR1077" s="235"/>
      <c r="AS1077" s="235"/>
      <c r="AT1077" s="235"/>
      <c r="AU1077" s="235"/>
      <c r="AV1077" s="235"/>
      <c r="AW1077" s="235"/>
      <c r="AX1077" s="235"/>
      <c r="AY1077" s="235"/>
      <c r="AZ1077" s="235"/>
      <c r="BA1077" s="235"/>
      <c r="BB1077" s="235"/>
    </row>
    <row r="1078" spans="20:54" s="234" customFormat="1" x14ac:dyDescent="0.25">
      <c r="T1078" s="235"/>
      <c r="W1078" s="236"/>
      <c r="X1078" s="236"/>
      <c r="Y1078" s="236"/>
      <c r="Z1078" s="236"/>
      <c r="AA1078" s="236"/>
      <c r="AB1078" s="236"/>
      <c r="AC1078" s="236"/>
      <c r="AD1078" s="236"/>
      <c r="AE1078" s="236"/>
      <c r="AF1078" s="236"/>
      <c r="AG1078" s="236"/>
      <c r="AH1078" s="236"/>
      <c r="AI1078" s="236"/>
      <c r="AJ1078" s="236"/>
      <c r="AK1078" s="236"/>
      <c r="AL1078" s="236"/>
      <c r="AM1078" s="236"/>
      <c r="AN1078" s="236"/>
      <c r="AO1078" s="236"/>
      <c r="AP1078" s="236"/>
      <c r="AQ1078" s="235"/>
      <c r="AR1078" s="235"/>
      <c r="AS1078" s="235"/>
      <c r="AT1078" s="235"/>
      <c r="AU1078" s="235"/>
      <c r="AV1078" s="235"/>
      <c r="AW1078" s="235"/>
      <c r="AX1078" s="235"/>
      <c r="AY1078" s="235"/>
      <c r="AZ1078" s="235"/>
      <c r="BA1078" s="235"/>
      <c r="BB1078" s="235"/>
    </row>
    <row r="1079" spans="20:54" s="234" customFormat="1" x14ac:dyDescent="0.25">
      <c r="T1079" s="235"/>
      <c r="W1079" s="236"/>
      <c r="X1079" s="236"/>
      <c r="Y1079" s="236"/>
      <c r="Z1079" s="236"/>
      <c r="AA1079" s="236"/>
      <c r="AB1079" s="236"/>
      <c r="AC1079" s="236"/>
      <c r="AD1079" s="236"/>
      <c r="AE1079" s="236"/>
      <c r="AF1079" s="236"/>
      <c r="AG1079" s="236"/>
      <c r="AH1079" s="236"/>
      <c r="AI1079" s="236"/>
      <c r="AJ1079" s="236"/>
      <c r="AK1079" s="236"/>
      <c r="AL1079" s="236"/>
      <c r="AM1079" s="236"/>
      <c r="AN1079" s="236"/>
      <c r="AO1079" s="236"/>
      <c r="AP1079" s="236"/>
      <c r="AQ1079" s="235"/>
      <c r="AR1079" s="235"/>
      <c r="AS1079" s="235"/>
      <c r="AT1079" s="235"/>
      <c r="AU1079" s="235"/>
      <c r="AV1079" s="235"/>
      <c r="AW1079" s="235"/>
      <c r="AX1079" s="235"/>
      <c r="AY1079" s="235"/>
      <c r="AZ1079" s="235"/>
      <c r="BA1079" s="235"/>
      <c r="BB1079" s="235"/>
    </row>
    <row r="1080" spans="20:54" s="234" customFormat="1" x14ac:dyDescent="0.25">
      <c r="T1080" s="235"/>
      <c r="W1080" s="236"/>
      <c r="X1080" s="236"/>
      <c r="Y1080" s="236"/>
      <c r="Z1080" s="236"/>
      <c r="AA1080" s="236"/>
      <c r="AB1080" s="236"/>
      <c r="AC1080" s="236"/>
      <c r="AD1080" s="236"/>
      <c r="AE1080" s="236"/>
      <c r="AF1080" s="236"/>
      <c r="AG1080" s="236"/>
      <c r="AH1080" s="236"/>
      <c r="AI1080" s="236"/>
      <c r="AJ1080" s="236"/>
      <c r="AK1080" s="236"/>
      <c r="AL1080" s="236"/>
      <c r="AM1080" s="236"/>
      <c r="AN1080" s="236"/>
      <c r="AO1080" s="236"/>
      <c r="AP1080" s="236"/>
      <c r="AQ1080" s="235"/>
      <c r="AR1080" s="235"/>
      <c r="AS1080" s="235"/>
      <c r="AT1080" s="235"/>
      <c r="AU1080" s="235"/>
      <c r="AV1080" s="235"/>
      <c r="AW1080" s="235"/>
      <c r="AX1080" s="235"/>
      <c r="AY1080" s="235"/>
      <c r="AZ1080" s="235"/>
      <c r="BA1080" s="235"/>
      <c r="BB1080" s="235"/>
    </row>
    <row r="1081" spans="20:54" s="234" customFormat="1" x14ac:dyDescent="0.25">
      <c r="T1081" s="235"/>
      <c r="W1081" s="236"/>
      <c r="X1081" s="236"/>
      <c r="Y1081" s="236"/>
      <c r="Z1081" s="236"/>
      <c r="AA1081" s="236"/>
      <c r="AB1081" s="236"/>
      <c r="AC1081" s="236"/>
      <c r="AD1081" s="236"/>
      <c r="AE1081" s="236"/>
      <c r="AF1081" s="236"/>
      <c r="AG1081" s="236"/>
      <c r="AH1081" s="236"/>
      <c r="AI1081" s="236"/>
      <c r="AJ1081" s="236"/>
      <c r="AK1081" s="236"/>
      <c r="AL1081" s="236"/>
      <c r="AM1081" s="236"/>
      <c r="AN1081" s="236"/>
      <c r="AO1081" s="236"/>
      <c r="AP1081" s="236"/>
      <c r="AQ1081" s="235"/>
      <c r="AR1081" s="235"/>
      <c r="AS1081" s="235"/>
      <c r="AT1081" s="235"/>
      <c r="AU1081" s="235"/>
      <c r="AV1081" s="235"/>
      <c r="AW1081" s="235"/>
      <c r="AX1081" s="235"/>
      <c r="AY1081" s="235"/>
      <c r="AZ1081" s="235"/>
      <c r="BA1081" s="235"/>
      <c r="BB1081" s="235"/>
    </row>
    <row r="1082" spans="20:54" s="234" customFormat="1" x14ac:dyDescent="0.25">
      <c r="T1082" s="235"/>
      <c r="W1082" s="236"/>
      <c r="X1082" s="236"/>
      <c r="Y1082" s="236"/>
      <c r="Z1082" s="236"/>
      <c r="AA1082" s="236"/>
      <c r="AB1082" s="236"/>
      <c r="AC1082" s="236"/>
      <c r="AD1082" s="236"/>
      <c r="AE1082" s="236"/>
      <c r="AF1082" s="236"/>
      <c r="AG1082" s="236"/>
      <c r="AH1082" s="236"/>
      <c r="AI1082" s="236"/>
      <c r="AJ1082" s="236"/>
      <c r="AK1082" s="236"/>
      <c r="AL1082" s="236"/>
      <c r="AM1082" s="236"/>
      <c r="AN1082" s="236"/>
      <c r="AO1082" s="236"/>
      <c r="AP1082" s="236"/>
      <c r="AQ1082" s="235"/>
      <c r="AR1082" s="235"/>
      <c r="AS1082" s="235"/>
      <c r="AT1082" s="235"/>
      <c r="AU1082" s="235"/>
      <c r="AV1082" s="235"/>
      <c r="AW1082" s="235"/>
      <c r="AX1082" s="235"/>
      <c r="AY1082" s="235"/>
      <c r="AZ1082" s="235"/>
      <c r="BA1082" s="235"/>
      <c r="BB1082" s="235"/>
    </row>
    <row r="1083" spans="20:54" s="234" customFormat="1" x14ac:dyDescent="0.25">
      <c r="T1083" s="235"/>
      <c r="W1083" s="236"/>
      <c r="X1083" s="236"/>
      <c r="Y1083" s="236"/>
      <c r="Z1083" s="236"/>
      <c r="AA1083" s="236"/>
      <c r="AB1083" s="236"/>
      <c r="AC1083" s="236"/>
      <c r="AD1083" s="236"/>
      <c r="AE1083" s="236"/>
      <c r="AF1083" s="236"/>
      <c r="AG1083" s="236"/>
      <c r="AH1083" s="236"/>
      <c r="AI1083" s="236"/>
      <c r="AJ1083" s="236"/>
      <c r="AK1083" s="236"/>
      <c r="AL1083" s="236"/>
      <c r="AM1083" s="236"/>
      <c r="AN1083" s="236"/>
      <c r="AO1083" s="236"/>
      <c r="AP1083" s="236"/>
      <c r="AQ1083" s="235"/>
      <c r="AR1083" s="235"/>
      <c r="AS1083" s="235"/>
      <c r="AT1083" s="235"/>
      <c r="AU1083" s="235"/>
      <c r="AV1083" s="235"/>
      <c r="AW1083" s="235"/>
      <c r="AX1083" s="235"/>
      <c r="AY1083" s="235"/>
      <c r="AZ1083" s="235"/>
      <c r="BA1083" s="235"/>
      <c r="BB1083" s="235"/>
    </row>
    <row r="1084" spans="20:54" s="234" customFormat="1" x14ac:dyDescent="0.25">
      <c r="T1084" s="235"/>
      <c r="W1084" s="236"/>
      <c r="X1084" s="236"/>
      <c r="Y1084" s="236"/>
      <c r="Z1084" s="236"/>
      <c r="AA1084" s="236"/>
      <c r="AB1084" s="236"/>
      <c r="AC1084" s="236"/>
      <c r="AD1084" s="236"/>
      <c r="AE1084" s="236"/>
      <c r="AF1084" s="236"/>
      <c r="AG1084" s="236"/>
      <c r="AH1084" s="236"/>
      <c r="AI1084" s="236"/>
      <c r="AJ1084" s="236"/>
      <c r="AK1084" s="236"/>
      <c r="AL1084" s="236"/>
      <c r="AM1084" s="236"/>
      <c r="AN1084" s="236"/>
      <c r="AO1084" s="236"/>
      <c r="AP1084" s="236"/>
      <c r="AQ1084" s="235"/>
      <c r="AR1084" s="235"/>
      <c r="AS1084" s="235"/>
      <c r="AT1084" s="235"/>
      <c r="AU1084" s="235"/>
      <c r="AV1084" s="235"/>
      <c r="AW1084" s="235"/>
      <c r="AX1084" s="235"/>
      <c r="AY1084" s="235"/>
      <c r="AZ1084" s="235"/>
      <c r="BA1084" s="235"/>
      <c r="BB1084" s="235"/>
    </row>
    <row r="1085" spans="20:54" s="234" customFormat="1" x14ac:dyDescent="0.25">
      <c r="T1085" s="235"/>
      <c r="W1085" s="236"/>
      <c r="X1085" s="236"/>
      <c r="Y1085" s="236"/>
      <c r="Z1085" s="236"/>
      <c r="AA1085" s="236"/>
      <c r="AB1085" s="236"/>
      <c r="AC1085" s="236"/>
      <c r="AD1085" s="236"/>
      <c r="AE1085" s="236"/>
      <c r="AF1085" s="236"/>
      <c r="AG1085" s="236"/>
      <c r="AH1085" s="236"/>
      <c r="AI1085" s="236"/>
      <c r="AJ1085" s="236"/>
      <c r="AK1085" s="236"/>
      <c r="AL1085" s="236"/>
      <c r="AM1085" s="236"/>
      <c r="AN1085" s="236"/>
      <c r="AO1085" s="236"/>
      <c r="AP1085" s="236"/>
      <c r="AQ1085" s="235"/>
      <c r="AR1085" s="235"/>
      <c r="AS1085" s="235"/>
      <c r="AT1085" s="235"/>
      <c r="AU1085" s="235"/>
      <c r="AV1085" s="235"/>
      <c r="AW1085" s="235"/>
      <c r="AX1085" s="235"/>
      <c r="AY1085" s="235"/>
      <c r="AZ1085" s="235"/>
      <c r="BA1085" s="235"/>
      <c r="BB1085" s="235"/>
    </row>
    <row r="1086" spans="20:54" s="234" customFormat="1" x14ac:dyDescent="0.25">
      <c r="T1086" s="235"/>
      <c r="W1086" s="236"/>
      <c r="X1086" s="236"/>
      <c r="Y1086" s="236"/>
      <c r="Z1086" s="236"/>
      <c r="AA1086" s="236"/>
      <c r="AB1086" s="236"/>
      <c r="AC1086" s="236"/>
      <c r="AD1086" s="236"/>
      <c r="AE1086" s="236"/>
      <c r="AF1086" s="236"/>
      <c r="AG1086" s="236"/>
      <c r="AH1086" s="236"/>
      <c r="AI1086" s="236"/>
      <c r="AJ1086" s="236"/>
      <c r="AK1086" s="236"/>
      <c r="AL1086" s="236"/>
      <c r="AM1086" s="236"/>
      <c r="AN1086" s="236"/>
      <c r="AO1086" s="236"/>
      <c r="AP1086" s="236"/>
      <c r="AQ1086" s="235"/>
      <c r="AR1086" s="235"/>
      <c r="AS1086" s="235"/>
      <c r="AT1086" s="235"/>
      <c r="AU1086" s="235"/>
      <c r="AV1086" s="235"/>
      <c r="AW1086" s="235"/>
      <c r="AX1086" s="235"/>
      <c r="AY1086" s="235"/>
      <c r="AZ1086" s="235"/>
      <c r="BA1086" s="235"/>
      <c r="BB1086" s="235"/>
    </row>
    <row r="1087" spans="20:54" s="234" customFormat="1" x14ac:dyDescent="0.25">
      <c r="T1087" s="235"/>
      <c r="W1087" s="236"/>
      <c r="X1087" s="236"/>
      <c r="Y1087" s="236"/>
      <c r="Z1087" s="236"/>
      <c r="AA1087" s="236"/>
      <c r="AB1087" s="236"/>
      <c r="AC1087" s="236"/>
      <c r="AD1087" s="236"/>
      <c r="AE1087" s="236"/>
      <c r="AF1087" s="236"/>
      <c r="AG1087" s="236"/>
      <c r="AH1087" s="236"/>
      <c r="AI1087" s="236"/>
      <c r="AJ1087" s="236"/>
      <c r="AK1087" s="236"/>
      <c r="AL1087" s="236"/>
      <c r="AM1087" s="236"/>
      <c r="AN1087" s="236"/>
      <c r="AO1087" s="236"/>
      <c r="AP1087" s="236"/>
      <c r="AQ1087" s="235"/>
      <c r="AR1087" s="235"/>
      <c r="AS1087" s="235"/>
      <c r="AT1087" s="235"/>
      <c r="AU1087" s="235"/>
      <c r="AV1087" s="235"/>
      <c r="AW1087" s="235"/>
      <c r="AX1087" s="235"/>
      <c r="AY1087" s="235"/>
      <c r="AZ1087" s="235"/>
      <c r="BA1087" s="235"/>
      <c r="BB1087" s="235"/>
    </row>
    <row r="1088" spans="20:54" s="234" customFormat="1" x14ac:dyDescent="0.25">
      <c r="T1088" s="235"/>
      <c r="W1088" s="236"/>
      <c r="X1088" s="236"/>
      <c r="Y1088" s="236"/>
      <c r="Z1088" s="236"/>
      <c r="AA1088" s="236"/>
      <c r="AB1088" s="236"/>
      <c r="AC1088" s="236"/>
      <c r="AD1088" s="236"/>
      <c r="AE1088" s="236"/>
      <c r="AF1088" s="236"/>
      <c r="AG1088" s="236"/>
      <c r="AH1088" s="236"/>
      <c r="AI1088" s="236"/>
      <c r="AJ1088" s="236"/>
      <c r="AK1088" s="236"/>
      <c r="AL1088" s="236"/>
      <c r="AM1088" s="236"/>
      <c r="AN1088" s="236"/>
      <c r="AO1088" s="236"/>
      <c r="AP1088" s="236"/>
      <c r="AQ1088" s="235"/>
      <c r="AR1088" s="235"/>
      <c r="AS1088" s="235"/>
      <c r="AT1088" s="235"/>
      <c r="AU1088" s="235"/>
      <c r="AV1088" s="235"/>
      <c r="AW1088" s="235"/>
      <c r="AX1088" s="235"/>
      <c r="AY1088" s="235"/>
      <c r="AZ1088" s="235"/>
      <c r="BA1088" s="235"/>
      <c r="BB1088" s="235"/>
    </row>
    <row r="1089" spans="20:54" s="234" customFormat="1" x14ac:dyDescent="0.25">
      <c r="T1089" s="235"/>
      <c r="W1089" s="236"/>
      <c r="X1089" s="236"/>
      <c r="Y1089" s="236"/>
      <c r="Z1089" s="236"/>
      <c r="AA1089" s="236"/>
      <c r="AB1089" s="236"/>
      <c r="AC1089" s="236"/>
      <c r="AD1089" s="236"/>
      <c r="AE1089" s="236"/>
      <c r="AF1089" s="236"/>
      <c r="AG1089" s="236"/>
      <c r="AH1089" s="236"/>
      <c r="AI1089" s="236"/>
      <c r="AJ1089" s="236"/>
      <c r="AK1089" s="236"/>
      <c r="AL1089" s="236"/>
      <c r="AM1089" s="236"/>
      <c r="AN1089" s="236"/>
      <c r="AO1089" s="236"/>
      <c r="AP1089" s="236"/>
      <c r="AQ1089" s="235"/>
      <c r="AR1089" s="235"/>
      <c r="AS1089" s="235"/>
      <c r="AT1089" s="235"/>
      <c r="AU1089" s="235"/>
      <c r="AV1089" s="235"/>
      <c r="AW1089" s="235"/>
      <c r="AX1089" s="235"/>
      <c r="AY1089" s="235"/>
      <c r="AZ1089" s="235"/>
      <c r="BA1089" s="235"/>
      <c r="BB1089" s="235"/>
    </row>
    <row r="1090" spans="20:54" s="234" customFormat="1" x14ac:dyDescent="0.25">
      <c r="T1090" s="235"/>
      <c r="W1090" s="236"/>
      <c r="X1090" s="236"/>
      <c r="Y1090" s="236"/>
      <c r="Z1090" s="236"/>
      <c r="AA1090" s="236"/>
      <c r="AB1090" s="236"/>
      <c r="AC1090" s="236"/>
      <c r="AD1090" s="236"/>
      <c r="AE1090" s="236"/>
      <c r="AF1090" s="236"/>
      <c r="AG1090" s="236"/>
      <c r="AH1090" s="236"/>
      <c r="AI1090" s="236"/>
      <c r="AJ1090" s="236"/>
      <c r="AK1090" s="236"/>
      <c r="AL1090" s="236"/>
      <c r="AM1090" s="236"/>
      <c r="AN1090" s="236"/>
      <c r="AO1090" s="236"/>
      <c r="AP1090" s="236"/>
      <c r="AQ1090" s="235"/>
      <c r="AR1090" s="235"/>
      <c r="AS1090" s="235"/>
      <c r="AT1090" s="235"/>
      <c r="AU1090" s="235"/>
      <c r="AV1090" s="235"/>
      <c r="AW1090" s="235"/>
      <c r="AX1090" s="235"/>
      <c r="AY1090" s="235"/>
      <c r="AZ1090" s="235"/>
      <c r="BA1090" s="235"/>
      <c r="BB1090" s="235"/>
    </row>
    <row r="1091" spans="20:54" s="234" customFormat="1" x14ac:dyDescent="0.25">
      <c r="T1091" s="235"/>
      <c r="W1091" s="236"/>
      <c r="X1091" s="236"/>
      <c r="Y1091" s="236"/>
      <c r="Z1091" s="236"/>
      <c r="AA1091" s="236"/>
      <c r="AB1091" s="236"/>
      <c r="AC1091" s="236"/>
      <c r="AD1091" s="236"/>
      <c r="AE1091" s="236"/>
      <c r="AF1091" s="236"/>
      <c r="AG1091" s="236"/>
      <c r="AH1091" s="236"/>
      <c r="AI1091" s="236"/>
      <c r="AJ1091" s="236"/>
      <c r="AK1091" s="236"/>
      <c r="AL1091" s="236"/>
      <c r="AM1091" s="236"/>
      <c r="AN1091" s="236"/>
      <c r="AO1091" s="236"/>
      <c r="AP1091" s="236"/>
      <c r="AQ1091" s="235"/>
      <c r="AR1091" s="235"/>
      <c r="AS1091" s="235"/>
      <c r="AT1091" s="235"/>
      <c r="AU1091" s="235"/>
      <c r="AV1091" s="235"/>
      <c r="AW1091" s="235"/>
      <c r="AX1091" s="235"/>
      <c r="AY1091" s="235"/>
      <c r="AZ1091" s="235"/>
      <c r="BA1091" s="235"/>
      <c r="BB1091" s="235"/>
    </row>
    <row r="1092" spans="20:54" s="234" customFormat="1" x14ac:dyDescent="0.25">
      <c r="T1092" s="235"/>
      <c r="W1092" s="236"/>
      <c r="X1092" s="236"/>
      <c r="Y1092" s="236"/>
      <c r="Z1092" s="236"/>
      <c r="AA1092" s="236"/>
      <c r="AB1092" s="236"/>
      <c r="AC1092" s="236"/>
      <c r="AD1092" s="236"/>
      <c r="AE1092" s="236"/>
      <c r="AF1092" s="236"/>
      <c r="AG1092" s="236"/>
      <c r="AH1092" s="236"/>
      <c r="AI1092" s="236"/>
      <c r="AJ1092" s="236"/>
      <c r="AK1092" s="236"/>
      <c r="AL1092" s="236"/>
      <c r="AM1092" s="236"/>
      <c r="AN1092" s="236"/>
      <c r="AO1092" s="236"/>
      <c r="AP1092" s="236"/>
      <c r="AQ1092" s="235"/>
      <c r="AR1092" s="235"/>
      <c r="AS1092" s="235"/>
      <c r="AT1092" s="235"/>
      <c r="AU1092" s="235"/>
      <c r="AV1092" s="235"/>
      <c r="AW1092" s="235"/>
      <c r="AX1092" s="235"/>
      <c r="AY1092" s="235"/>
      <c r="AZ1092" s="235"/>
      <c r="BA1092" s="235"/>
      <c r="BB1092" s="235"/>
    </row>
    <row r="1093" spans="20:54" s="234" customFormat="1" x14ac:dyDescent="0.25">
      <c r="T1093" s="235"/>
      <c r="W1093" s="236"/>
      <c r="X1093" s="236"/>
      <c r="Y1093" s="236"/>
      <c r="Z1093" s="236"/>
      <c r="AA1093" s="236"/>
      <c r="AB1093" s="236"/>
      <c r="AC1093" s="236"/>
      <c r="AD1093" s="236"/>
      <c r="AE1093" s="236"/>
      <c r="AF1093" s="236"/>
      <c r="AG1093" s="236"/>
      <c r="AH1093" s="236"/>
      <c r="AI1093" s="236"/>
      <c r="AJ1093" s="236"/>
      <c r="AK1093" s="236"/>
      <c r="AL1093" s="236"/>
      <c r="AM1093" s="236"/>
      <c r="AN1093" s="236"/>
      <c r="AO1093" s="236"/>
      <c r="AP1093" s="236"/>
      <c r="AQ1093" s="235"/>
      <c r="AR1093" s="235"/>
      <c r="AS1093" s="235"/>
      <c r="AT1093" s="235"/>
      <c r="AU1093" s="235"/>
      <c r="AV1093" s="235"/>
      <c r="AW1093" s="235"/>
      <c r="AX1093" s="235"/>
      <c r="AY1093" s="235"/>
      <c r="AZ1093" s="235"/>
      <c r="BA1093" s="235"/>
      <c r="BB1093" s="235"/>
    </row>
    <row r="1094" spans="20:54" s="234" customFormat="1" x14ac:dyDescent="0.25">
      <c r="T1094" s="235"/>
      <c r="W1094" s="236"/>
      <c r="X1094" s="236"/>
      <c r="Y1094" s="236"/>
      <c r="Z1094" s="236"/>
      <c r="AA1094" s="236"/>
      <c r="AB1094" s="236"/>
      <c r="AC1094" s="236"/>
      <c r="AD1094" s="236"/>
      <c r="AE1094" s="236"/>
      <c r="AF1094" s="236"/>
      <c r="AG1094" s="236"/>
      <c r="AH1094" s="236"/>
      <c r="AI1094" s="236"/>
      <c r="AJ1094" s="236"/>
      <c r="AK1094" s="236"/>
      <c r="AL1094" s="236"/>
      <c r="AM1094" s="236"/>
      <c r="AN1094" s="236"/>
      <c r="AO1094" s="236"/>
      <c r="AP1094" s="236"/>
      <c r="AQ1094" s="235"/>
      <c r="AR1094" s="235"/>
      <c r="AS1094" s="235"/>
      <c r="AT1094" s="235"/>
      <c r="AU1094" s="235"/>
      <c r="AV1094" s="235"/>
      <c r="AW1094" s="235"/>
      <c r="AX1094" s="235"/>
      <c r="AY1094" s="235"/>
      <c r="AZ1094" s="235"/>
      <c r="BA1094" s="235"/>
      <c r="BB1094" s="235"/>
    </row>
    <row r="1095" spans="20:54" s="234" customFormat="1" x14ac:dyDescent="0.25">
      <c r="T1095" s="235"/>
      <c r="W1095" s="236"/>
      <c r="X1095" s="236"/>
      <c r="Y1095" s="236"/>
      <c r="Z1095" s="236"/>
      <c r="AA1095" s="236"/>
      <c r="AB1095" s="236"/>
      <c r="AC1095" s="236"/>
      <c r="AD1095" s="236"/>
      <c r="AE1095" s="236"/>
      <c r="AF1095" s="236"/>
      <c r="AG1095" s="236"/>
      <c r="AH1095" s="236"/>
      <c r="AI1095" s="236"/>
      <c r="AJ1095" s="236"/>
      <c r="AK1095" s="236"/>
      <c r="AL1095" s="236"/>
      <c r="AM1095" s="236"/>
      <c r="AN1095" s="236"/>
      <c r="AO1095" s="236"/>
      <c r="AP1095" s="236"/>
      <c r="AQ1095" s="235"/>
      <c r="AR1095" s="235"/>
      <c r="AS1095" s="235"/>
      <c r="AT1095" s="235"/>
      <c r="AU1095" s="235"/>
      <c r="AV1095" s="235"/>
      <c r="AW1095" s="235"/>
      <c r="AX1095" s="235"/>
      <c r="AY1095" s="235"/>
      <c r="AZ1095" s="235"/>
      <c r="BA1095" s="235"/>
      <c r="BB1095" s="235"/>
    </row>
    <row r="1096" spans="20:54" s="234" customFormat="1" x14ac:dyDescent="0.25">
      <c r="T1096" s="235"/>
      <c r="W1096" s="236"/>
      <c r="X1096" s="236"/>
      <c r="Y1096" s="236"/>
      <c r="Z1096" s="236"/>
      <c r="AA1096" s="236"/>
      <c r="AB1096" s="236"/>
      <c r="AC1096" s="236"/>
      <c r="AD1096" s="236"/>
      <c r="AE1096" s="236"/>
      <c r="AF1096" s="236"/>
      <c r="AG1096" s="236"/>
      <c r="AH1096" s="236"/>
      <c r="AI1096" s="236"/>
      <c r="AJ1096" s="236"/>
      <c r="AK1096" s="236"/>
      <c r="AL1096" s="236"/>
      <c r="AM1096" s="236"/>
      <c r="AN1096" s="236"/>
      <c r="AO1096" s="236"/>
      <c r="AP1096" s="236"/>
      <c r="AQ1096" s="235"/>
      <c r="AR1096" s="235"/>
      <c r="AS1096" s="235"/>
      <c r="AT1096" s="235"/>
      <c r="AU1096" s="235"/>
      <c r="AV1096" s="235"/>
      <c r="AW1096" s="235"/>
      <c r="AX1096" s="235"/>
      <c r="AY1096" s="235"/>
      <c r="AZ1096" s="235"/>
      <c r="BA1096" s="235"/>
      <c r="BB1096" s="235"/>
    </row>
    <row r="1097" spans="20:54" s="234" customFormat="1" x14ac:dyDescent="0.25">
      <c r="T1097" s="235"/>
      <c r="W1097" s="236"/>
      <c r="X1097" s="236"/>
      <c r="Y1097" s="236"/>
      <c r="Z1097" s="236"/>
      <c r="AA1097" s="236"/>
      <c r="AB1097" s="236"/>
      <c r="AC1097" s="236"/>
      <c r="AD1097" s="236"/>
      <c r="AE1097" s="236"/>
      <c r="AF1097" s="236"/>
      <c r="AG1097" s="236"/>
      <c r="AH1097" s="236"/>
      <c r="AI1097" s="236"/>
      <c r="AJ1097" s="236"/>
      <c r="AK1097" s="236"/>
      <c r="AL1097" s="236"/>
      <c r="AM1097" s="236"/>
      <c r="AN1097" s="236"/>
      <c r="AO1097" s="236"/>
      <c r="AP1097" s="236"/>
      <c r="AQ1097" s="235"/>
      <c r="AR1097" s="235"/>
      <c r="AS1097" s="235"/>
      <c r="AT1097" s="235"/>
      <c r="AU1097" s="235"/>
      <c r="AV1097" s="235"/>
      <c r="AW1097" s="235"/>
      <c r="AX1097" s="235"/>
      <c r="AY1097" s="235"/>
      <c r="AZ1097" s="235"/>
      <c r="BA1097" s="235"/>
      <c r="BB1097" s="235"/>
    </row>
    <row r="1098" spans="20:54" s="234" customFormat="1" x14ac:dyDescent="0.25">
      <c r="T1098" s="235"/>
      <c r="W1098" s="236"/>
      <c r="X1098" s="236"/>
      <c r="Y1098" s="236"/>
      <c r="Z1098" s="236"/>
      <c r="AA1098" s="236"/>
      <c r="AB1098" s="236"/>
      <c r="AC1098" s="236"/>
      <c r="AD1098" s="236"/>
      <c r="AE1098" s="236"/>
      <c r="AF1098" s="236"/>
      <c r="AG1098" s="236"/>
      <c r="AH1098" s="236"/>
      <c r="AI1098" s="236"/>
      <c r="AJ1098" s="236"/>
      <c r="AK1098" s="236"/>
      <c r="AL1098" s="236"/>
      <c r="AM1098" s="236"/>
      <c r="AN1098" s="236"/>
      <c r="AO1098" s="236"/>
      <c r="AP1098" s="236"/>
      <c r="AQ1098" s="235"/>
      <c r="AR1098" s="235"/>
      <c r="AS1098" s="235"/>
      <c r="AT1098" s="235"/>
      <c r="AU1098" s="235"/>
      <c r="AV1098" s="235"/>
      <c r="AW1098" s="235"/>
      <c r="AX1098" s="235"/>
      <c r="AY1098" s="235"/>
      <c r="AZ1098" s="235"/>
      <c r="BA1098" s="235"/>
      <c r="BB1098" s="235"/>
    </row>
    <row r="1099" spans="20:54" s="234" customFormat="1" x14ac:dyDescent="0.25">
      <c r="T1099" s="235"/>
      <c r="W1099" s="236"/>
      <c r="X1099" s="236"/>
      <c r="Y1099" s="236"/>
      <c r="Z1099" s="236"/>
      <c r="AA1099" s="236"/>
      <c r="AB1099" s="236"/>
      <c r="AC1099" s="236"/>
      <c r="AD1099" s="236"/>
      <c r="AE1099" s="236"/>
      <c r="AF1099" s="236"/>
      <c r="AG1099" s="236"/>
      <c r="AH1099" s="236"/>
      <c r="AI1099" s="236"/>
      <c r="AJ1099" s="236"/>
      <c r="AK1099" s="236"/>
      <c r="AL1099" s="236"/>
      <c r="AM1099" s="236"/>
      <c r="AN1099" s="236"/>
      <c r="AO1099" s="236"/>
      <c r="AP1099" s="236"/>
      <c r="AQ1099" s="235"/>
      <c r="AR1099" s="235"/>
      <c r="AS1099" s="235"/>
      <c r="AT1099" s="235"/>
      <c r="AU1099" s="235"/>
      <c r="AV1099" s="235"/>
      <c r="AW1099" s="235"/>
      <c r="AX1099" s="235"/>
      <c r="AY1099" s="235"/>
      <c r="AZ1099" s="235"/>
      <c r="BA1099" s="235"/>
      <c r="BB1099" s="235"/>
    </row>
    <row r="1100" spans="20:54" s="50" customFormat="1" x14ac:dyDescent="0.25">
      <c r="T1100" s="51"/>
      <c r="W1100" s="52"/>
      <c r="X1100" s="52"/>
      <c r="Y1100" s="52"/>
      <c r="Z1100" s="52"/>
      <c r="AA1100" s="52"/>
      <c r="AB1100" s="52"/>
      <c r="AC1100" s="52"/>
      <c r="AD1100" s="52"/>
      <c r="AE1100" s="52"/>
      <c r="AF1100" s="52"/>
      <c r="AG1100" s="52"/>
      <c r="AH1100" s="52"/>
      <c r="AI1100" s="52"/>
      <c r="AJ1100" s="52"/>
      <c r="AK1100" s="52"/>
      <c r="AL1100" s="52"/>
      <c r="AM1100" s="52"/>
      <c r="AN1100" s="52"/>
      <c r="AO1100" s="52"/>
      <c r="AP1100" s="52"/>
      <c r="AQ1100" s="51"/>
      <c r="AR1100" s="51"/>
      <c r="AS1100" s="51"/>
      <c r="AT1100" s="51"/>
      <c r="AU1100" s="51"/>
      <c r="AV1100" s="51"/>
      <c r="AW1100" s="51"/>
      <c r="AX1100" s="51"/>
      <c r="AY1100" s="51"/>
      <c r="AZ1100" s="51"/>
      <c r="BA1100" s="51"/>
      <c r="BB1100" s="51"/>
    </row>
    <row r="1101" spans="20:54" s="50" customFormat="1" x14ac:dyDescent="0.25">
      <c r="T1101" s="51"/>
      <c r="W1101" s="52"/>
      <c r="X1101" s="52"/>
      <c r="Y1101" s="52"/>
      <c r="Z1101" s="52"/>
      <c r="AA1101" s="52"/>
      <c r="AB1101" s="52"/>
      <c r="AC1101" s="52"/>
      <c r="AD1101" s="52"/>
      <c r="AE1101" s="52"/>
      <c r="AF1101" s="52"/>
      <c r="AG1101" s="52"/>
      <c r="AH1101" s="52"/>
      <c r="AI1101" s="52"/>
      <c r="AJ1101" s="52"/>
      <c r="AK1101" s="52"/>
      <c r="AL1101" s="52"/>
      <c r="AM1101" s="52"/>
      <c r="AN1101" s="52"/>
      <c r="AO1101" s="52"/>
      <c r="AP1101" s="52"/>
      <c r="AQ1101" s="51"/>
      <c r="AR1101" s="51"/>
      <c r="AS1101" s="51"/>
      <c r="AT1101" s="51"/>
      <c r="AU1101" s="51"/>
      <c r="AV1101" s="51"/>
      <c r="AW1101" s="51"/>
      <c r="AX1101" s="51"/>
      <c r="AY1101" s="51"/>
      <c r="AZ1101" s="51"/>
      <c r="BA1101" s="51"/>
      <c r="BB1101" s="51"/>
    </row>
    <row r="1102" spans="20:54" s="50" customFormat="1" x14ac:dyDescent="0.25">
      <c r="T1102" s="51"/>
      <c r="W1102" s="52"/>
      <c r="X1102" s="52"/>
      <c r="Y1102" s="52"/>
      <c r="Z1102" s="52"/>
      <c r="AA1102" s="52"/>
      <c r="AB1102" s="52"/>
      <c r="AC1102" s="52"/>
      <c r="AD1102" s="52"/>
      <c r="AE1102" s="52"/>
      <c r="AF1102" s="52"/>
      <c r="AG1102" s="52"/>
      <c r="AH1102" s="52"/>
      <c r="AI1102" s="52"/>
      <c r="AJ1102" s="52"/>
      <c r="AK1102" s="52"/>
      <c r="AL1102" s="52"/>
      <c r="AM1102" s="52"/>
      <c r="AN1102" s="52"/>
      <c r="AO1102" s="52"/>
      <c r="AP1102" s="52"/>
      <c r="AQ1102" s="51"/>
      <c r="AR1102" s="51"/>
      <c r="AS1102" s="51"/>
      <c r="AT1102" s="51"/>
      <c r="AU1102" s="51"/>
      <c r="AV1102" s="51"/>
      <c r="AW1102" s="51"/>
      <c r="AX1102" s="51"/>
      <c r="AY1102" s="51"/>
      <c r="AZ1102" s="51"/>
      <c r="BA1102" s="51"/>
      <c r="BB1102" s="51"/>
    </row>
    <row r="1103" spans="20:54" s="50" customFormat="1" x14ac:dyDescent="0.25">
      <c r="T1103" s="51"/>
      <c r="W1103" s="52"/>
      <c r="X1103" s="52"/>
      <c r="Y1103" s="52"/>
      <c r="Z1103" s="52"/>
      <c r="AA1103" s="52"/>
      <c r="AB1103" s="52"/>
      <c r="AC1103" s="52"/>
      <c r="AD1103" s="52"/>
      <c r="AE1103" s="52"/>
      <c r="AF1103" s="52"/>
      <c r="AG1103" s="52"/>
      <c r="AH1103" s="52"/>
      <c r="AI1103" s="52"/>
      <c r="AJ1103" s="52"/>
      <c r="AK1103" s="52"/>
      <c r="AL1103" s="52"/>
      <c r="AM1103" s="52"/>
      <c r="AN1103" s="52"/>
      <c r="AO1103" s="52"/>
      <c r="AP1103" s="52"/>
      <c r="AQ1103" s="51"/>
      <c r="AR1103" s="51"/>
      <c r="AS1103" s="51"/>
      <c r="AT1103" s="51"/>
      <c r="AU1103" s="51"/>
      <c r="AV1103" s="51"/>
      <c r="AW1103" s="51"/>
      <c r="AX1103" s="51"/>
      <c r="AY1103" s="51"/>
      <c r="AZ1103" s="51"/>
      <c r="BA1103" s="51"/>
      <c r="BB1103" s="51"/>
    </row>
    <row r="1104" spans="20:54" s="50" customFormat="1" x14ac:dyDescent="0.25">
      <c r="T1104" s="51"/>
      <c r="W1104" s="52"/>
      <c r="X1104" s="52"/>
      <c r="Y1104" s="52"/>
      <c r="Z1104" s="52"/>
      <c r="AA1104" s="52"/>
      <c r="AB1104" s="52"/>
      <c r="AC1104" s="52"/>
      <c r="AD1104" s="52"/>
      <c r="AE1104" s="52"/>
      <c r="AF1104" s="52"/>
      <c r="AG1104" s="52"/>
      <c r="AH1104" s="52"/>
      <c r="AI1104" s="52"/>
      <c r="AJ1104" s="52"/>
      <c r="AK1104" s="52"/>
      <c r="AL1104" s="52"/>
      <c r="AM1104" s="52"/>
      <c r="AN1104" s="52"/>
      <c r="AO1104" s="52"/>
      <c r="AP1104" s="52"/>
      <c r="AQ1104" s="51"/>
      <c r="AR1104" s="51"/>
      <c r="AS1104" s="51"/>
      <c r="AT1104" s="51"/>
      <c r="AU1104" s="51"/>
      <c r="AV1104" s="51"/>
      <c r="AW1104" s="51"/>
      <c r="AX1104" s="51"/>
      <c r="AY1104" s="51"/>
      <c r="AZ1104" s="51"/>
      <c r="BA1104" s="51"/>
      <c r="BB1104" s="51"/>
    </row>
    <row r="1105" spans="20:54" s="50" customFormat="1" x14ac:dyDescent="0.25">
      <c r="T1105" s="51"/>
      <c r="W1105" s="52"/>
      <c r="X1105" s="52"/>
      <c r="Y1105" s="52"/>
      <c r="Z1105" s="52"/>
      <c r="AA1105" s="52"/>
      <c r="AB1105" s="52"/>
      <c r="AC1105" s="52"/>
      <c r="AD1105" s="52"/>
      <c r="AE1105" s="52"/>
      <c r="AF1105" s="52"/>
      <c r="AG1105" s="52"/>
      <c r="AH1105" s="52"/>
      <c r="AI1105" s="52"/>
      <c r="AJ1105" s="52"/>
      <c r="AK1105" s="52"/>
      <c r="AL1105" s="52"/>
      <c r="AM1105" s="52"/>
      <c r="AN1105" s="52"/>
      <c r="AO1105" s="52"/>
      <c r="AP1105" s="52"/>
      <c r="AQ1105" s="51"/>
      <c r="AR1105" s="51"/>
      <c r="AS1105" s="51"/>
      <c r="AT1105" s="51"/>
      <c r="AU1105" s="51"/>
      <c r="AV1105" s="51"/>
      <c r="AW1105" s="51"/>
      <c r="AX1105" s="51"/>
      <c r="AY1105" s="51"/>
      <c r="AZ1105" s="51"/>
      <c r="BA1105" s="51"/>
      <c r="BB1105" s="51"/>
    </row>
    <row r="1106" spans="20:54" s="50" customFormat="1" x14ac:dyDescent="0.25">
      <c r="T1106" s="51"/>
      <c r="W1106" s="52"/>
      <c r="X1106" s="52"/>
      <c r="Y1106" s="52"/>
      <c r="Z1106" s="52"/>
      <c r="AA1106" s="52"/>
      <c r="AB1106" s="52"/>
      <c r="AC1106" s="52"/>
      <c r="AD1106" s="52"/>
      <c r="AE1106" s="52"/>
      <c r="AF1106" s="52"/>
      <c r="AG1106" s="52"/>
      <c r="AH1106" s="52"/>
      <c r="AI1106" s="52"/>
      <c r="AJ1106" s="52"/>
      <c r="AK1106" s="52"/>
      <c r="AL1106" s="52"/>
      <c r="AM1106" s="52"/>
      <c r="AN1106" s="52"/>
      <c r="AO1106" s="52"/>
      <c r="AP1106" s="52"/>
      <c r="AQ1106" s="51"/>
      <c r="AR1106" s="51"/>
      <c r="AS1106" s="51"/>
      <c r="AT1106" s="51"/>
      <c r="AU1106" s="51"/>
      <c r="AV1106" s="51"/>
      <c r="AW1106" s="51"/>
      <c r="AX1106" s="51"/>
      <c r="AY1106" s="51"/>
      <c r="AZ1106" s="51"/>
      <c r="BA1106" s="51"/>
      <c r="BB1106" s="51"/>
    </row>
    <row r="1107" spans="20:54" s="50" customFormat="1" x14ac:dyDescent="0.25">
      <c r="T1107" s="51"/>
      <c r="W1107" s="52"/>
      <c r="X1107" s="52"/>
      <c r="Y1107" s="52"/>
      <c r="Z1107" s="52"/>
      <c r="AA1107" s="52"/>
      <c r="AB1107" s="52"/>
      <c r="AC1107" s="52"/>
      <c r="AD1107" s="52"/>
      <c r="AE1107" s="52"/>
      <c r="AF1107" s="52"/>
      <c r="AG1107" s="52"/>
      <c r="AH1107" s="52"/>
      <c r="AI1107" s="52"/>
      <c r="AJ1107" s="52"/>
      <c r="AK1107" s="52"/>
      <c r="AL1107" s="52"/>
      <c r="AM1107" s="52"/>
      <c r="AN1107" s="52"/>
      <c r="AO1107" s="52"/>
      <c r="AP1107" s="52"/>
      <c r="AQ1107" s="51"/>
      <c r="AR1107" s="51"/>
      <c r="AS1107" s="51"/>
      <c r="AT1107" s="51"/>
      <c r="AU1107" s="51"/>
      <c r="AV1107" s="51"/>
      <c r="AW1107" s="51"/>
      <c r="AX1107" s="51"/>
      <c r="AY1107" s="51"/>
      <c r="AZ1107" s="51"/>
      <c r="BA1107" s="51"/>
      <c r="BB1107" s="51"/>
    </row>
    <row r="1108" spans="20:54" s="50" customFormat="1" x14ac:dyDescent="0.25">
      <c r="T1108" s="51"/>
      <c r="W1108" s="52"/>
      <c r="X1108" s="52"/>
      <c r="Y1108" s="52"/>
      <c r="Z1108" s="52"/>
      <c r="AA1108" s="52"/>
      <c r="AB1108" s="52"/>
      <c r="AC1108" s="52"/>
      <c r="AD1108" s="52"/>
      <c r="AE1108" s="52"/>
      <c r="AF1108" s="52"/>
      <c r="AG1108" s="52"/>
      <c r="AH1108" s="52"/>
      <c r="AI1108" s="52"/>
      <c r="AJ1108" s="52"/>
      <c r="AK1108" s="52"/>
      <c r="AL1108" s="52"/>
      <c r="AM1108" s="52"/>
      <c r="AN1108" s="52"/>
      <c r="AO1108" s="52"/>
      <c r="AP1108" s="52"/>
      <c r="AQ1108" s="51"/>
      <c r="AR1108" s="51"/>
      <c r="AS1108" s="51"/>
      <c r="AT1108" s="51"/>
      <c r="AU1108" s="51"/>
      <c r="AV1108" s="51"/>
      <c r="AW1108" s="51"/>
      <c r="AX1108" s="51"/>
      <c r="AY1108" s="51"/>
      <c r="AZ1108" s="51"/>
      <c r="BA1108" s="51"/>
      <c r="BB1108" s="51"/>
    </row>
    <row r="1109" spans="20:54" s="50" customFormat="1" x14ac:dyDescent="0.25">
      <c r="T1109" s="51"/>
      <c r="W1109" s="52"/>
      <c r="X1109" s="52"/>
      <c r="Y1109" s="52"/>
      <c r="Z1109" s="52"/>
      <c r="AA1109" s="52"/>
      <c r="AB1109" s="52"/>
      <c r="AC1109" s="52"/>
      <c r="AD1109" s="52"/>
      <c r="AE1109" s="52"/>
      <c r="AF1109" s="52"/>
      <c r="AG1109" s="52"/>
      <c r="AH1109" s="52"/>
      <c r="AI1109" s="52"/>
      <c r="AJ1109" s="52"/>
      <c r="AK1109" s="52"/>
      <c r="AL1109" s="52"/>
      <c r="AM1109" s="52"/>
      <c r="AN1109" s="52"/>
      <c r="AO1109" s="52"/>
      <c r="AP1109" s="52"/>
      <c r="AQ1109" s="51"/>
      <c r="AR1109" s="51"/>
      <c r="AS1109" s="51"/>
      <c r="AT1109" s="51"/>
      <c r="AU1109" s="51"/>
      <c r="AV1109" s="51"/>
      <c r="AW1109" s="51"/>
      <c r="AX1109" s="51"/>
      <c r="AY1109" s="51"/>
      <c r="AZ1109" s="51"/>
      <c r="BA1109" s="51"/>
      <c r="BB1109" s="51"/>
    </row>
    <row r="1110" spans="20:54" s="50" customFormat="1" x14ac:dyDescent="0.25">
      <c r="T1110" s="51"/>
      <c r="W1110" s="52"/>
      <c r="X1110" s="52"/>
      <c r="Y1110" s="52"/>
      <c r="Z1110" s="52"/>
      <c r="AA1110" s="52"/>
      <c r="AB1110" s="52"/>
      <c r="AC1110" s="52"/>
      <c r="AD1110" s="52"/>
      <c r="AE1110" s="52"/>
      <c r="AF1110" s="52"/>
      <c r="AG1110" s="52"/>
      <c r="AH1110" s="52"/>
      <c r="AI1110" s="52"/>
      <c r="AJ1110" s="52"/>
      <c r="AK1110" s="52"/>
      <c r="AL1110" s="52"/>
      <c r="AM1110" s="52"/>
      <c r="AN1110" s="52"/>
      <c r="AO1110" s="52"/>
      <c r="AP1110" s="52"/>
      <c r="AQ1110" s="51"/>
      <c r="AR1110" s="51"/>
      <c r="AS1110" s="51"/>
      <c r="AT1110" s="51"/>
      <c r="AU1110" s="51"/>
      <c r="AV1110" s="51"/>
      <c r="AW1110" s="51"/>
      <c r="AX1110" s="51"/>
      <c r="AY1110" s="51"/>
      <c r="AZ1110" s="51"/>
      <c r="BA1110" s="51"/>
      <c r="BB1110" s="51"/>
    </row>
    <row r="1111" spans="20:54" s="50" customFormat="1" x14ac:dyDescent="0.25">
      <c r="T1111" s="51"/>
      <c r="W1111" s="52"/>
      <c r="X1111" s="52"/>
      <c r="Y1111" s="52"/>
      <c r="Z1111" s="52"/>
      <c r="AA1111" s="52"/>
      <c r="AB1111" s="52"/>
      <c r="AC1111" s="52"/>
      <c r="AD1111" s="52"/>
      <c r="AE1111" s="52"/>
      <c r="AF1111" s="52"/>
      <c r="AG1111" s="52"/>
      <c r="AH1111" s="52"/>
      <c r="AI1111" s="52"/>
      <c r="AJ1111" s="52"/>
      <c r="AK1111" s="52"/>
      <c r="AL1111" s="52"/>
      <c r="AM1111" s="52"/>
      <c r="AN1111" s="52"/>
      <c r="AO1111" s="52"/>
      <c r="AP1111" s="52"/>
      <c r="AQ1111" s="51"/>
      <c r="AR1111" s="51"/>
      <c r="AS1111" s="51"/>
      <c r="AT1111" s="51"/>
      <c r="AU1111" s="51"/>
      <c r="AV1111" s="51"/>
      <c r="AW1111" s="51"/>
      <c r="AX1111" s="51"/>
      <c r="AY1111" s="51"/>
      <c r="AZ1111" s="51"/>
      <c r="BA1111" s="51"/>
      <c r="BB1111" s="51"/>
    </row>
    <row r="1112" spans="20:54" s="50" customFormat="1" x14ac:dyDescent="0.25">
      <c r="T1112" s="51"/>
      <c r="W1112" s="52"/>
      <c r="X1112" s="52"/>
      <c r="Y1112" s="52"/>
      <c r="Z1112" s="52"/>
      <c r="AA1112" s="52"/>
      <c r="AB1112" s="52"/>
      <c r="AC1112" s="52"/>
      <c r="AD1112" s="52"/>
      <c r="AE1112" s="52"/>
      <c r="AF1112" s="52"/>
      <c r="AG1112" s="52"/>
      <c r="AH1112" s="52"/>
      <c r="AI1112" s="52"/>
      <c r="AJ1112" s="52"/>
      <c r="AK1112" s="52"/>
      <c r="AL1112" s="52"/>
      <c r="AM1112" s="52"/>
      <c r="AN1112" s="52"/>
      <c r="AO1112" s="52"/>
      <c r="AP1112" s="52"/>
      <c r="AQ1112" s="51"/>
      <c r="AR1112" s="51"/>
      <c r="AS1112" s="51"/>
      <c r="AT1112" s="51"/>
      <c r="AU1112" s="51"/>
      <c r="AV1112" s="51"/>
      <c r="AW1112" s="51"/>
      <c r="AX1112" s="51"/>
      <c r="AY1112" s="51"/>
      <c r="AZ1112" s="51"/>
      <c r="BA1112" s="51"/>
      <c r="BB1112" s="51"/>
    </row>
    <row r="1113" spans="20:54" s="50" customFormat="1" x14ac:dyDescent="0.25">
      <c r="T1113" s="51"/>
      <c r="W1113" s="52"/>
      <c r="X1113" s="52"/>
      <c r="Y1113" s="52"/>
      <c r="Z1113" s="52"/>
      <c r="AA1113" s="52"/>
      <c r="AB1113" s="52"/>
      <c r="AC1113" s="52"/>
      <c r="AD1113" s="52"/>
      <c r="AE1113" s="52"/>
      <c r="AF1113" s="52"/>
      <c r="AG1113" s="52"/>
      <c r="AH1113" s="52"/>
      <c r="AI1113" s="52"/>
      <c r="AJ1113" s="52"/>
      <c r="AK1113" s="52"/>
      <c r="AL1113" s="52"/>
      <c r="AM1113" s="52"/>
      <c r="AN1113" s="52"/>
      <c r="AO1113" s="52"/>
      <c r="AP1113" s="52"/>
      <c r="AQ1113" s="51"/>
      <c r="AR1113" s="51"/>
      <c r="AS1113" s="51"/>
      <c r="AT1113" s="51"/>
      <c r="AU1113" s="51"/>
      <c r="AV1113" s="51"/>
      <c r="AW1113" s="51"/>
      <c r="AX1113" s="51"/>
      <c r="AY1113" s="51"/>
      <c r="AZ1113" s="51"/>
      <c r="BA1113" s="51"/>
      <c r="BB1113" s="51"/>
    </row>
    <row r="1114" spans="20:54" s="50" customFormat="1" x14ac:dyDescent="0.25">
      <c r="T1114" s="51"/>
      <c r="W1114" s="52"/>
      <c r="X1114" s="52"/>
      <c r="Y1114" s="52"/>
      <c r="Z1114" s="52"/>
      <c r="AA1114" s="52"/>
      <c r="AB1114" s="52"/>
      <c r="AC1114" s="52"/>
      <c r="AD1114" s="52"/>
      <c r="AE1114" s="52"/>
      <c r="AF1114" s="52"/>
      <c r="AG1114" s="52"/>
      <c r="AH1114" s="52"/>
      <c r="AI1114" s="52"/>
      <c r="AJ1114" s="52"/>
      <c r="AK1114" s="52"/>
      <c r="AL1114" s="52"/>
      <c r="AM1114" s="52"/>
      <c r="AN1114" s="52"/>
      <c r="AO1114" s="52"/>
      <c r="AP1114" s="52"/>
      <c r="AQ1114" s="51"/>
      <c r="AR1114" s="51"/>
      <c r="AS1114" s="51"/>
      <c r="AT1114" s="51"/>
      <c r="AU1114" s="51"/>
      <c r="AV1114" s="51"/>
      <c r="AW1114" s="51"/>
      <c r="AX1114" s="51"/>
      <c r="AY1114" s="51"/>
      <c r="AZ1114" s="51"/>
      <c r="BA1114" s="51"/>
      <c r="BB1114" s="51"/>
    </row>
    <row r="1115" spans="20:54" s="50" customFormat="1" x14ac:dyDescent="0.25">
      <c r="T1115" s="51"/>
      <c r="W1115" s="52"/>
      <c r="X1115" s="52"/>
      <c r="Y1115" s="52"/>
      <c r="Z1115" s="52"/>
      <c r="AA1115" s="52"/>
      <c r="AB1115" s="52"/>
      <c r="AC1115" s="52"/>
      <c r="AD1115" s="52"/>
      <c r="AE1115" s="52"/>
      <c r="AF1115" s="52"/>
      <c r="AG1115" s="52"/>
      <c r="AH1115" s="52"/>
      <c r="AI1115" s="52"/>
      <c r="AJ1115" s="52"/>
      <c r="AK1115" s="52"/>
      <c r="AL1115" s="52"/>
      <c r="AM1115" s="52"/>
      <c r="AN1115" s="52"/>
      <c r="AO1115" s="52"/>
      <c r="AP1115" s="52"/>
      <c r="AQ1115" s="51"/>
      <c r="AR1115" s="51"/>
      <c r="AS1115" s="51"/>
      <c r="AT1115" s="51"/>
      <c r="AU1115" s="51"/>
      <c r="AV1115" s="51"/>
      <c r="AW1115" s="51"/>
      <c r="AX1115" s="51"/>
      <c r="AY1115" s="51"/>
      <c r="AZ1115" s="51"/>
      <c r="BA1115" s="51"/>
      <c r="BB1115" s="51"/>
    </row>
    <row r="1116" spans="20:54" s="50" customFormat="1" x14ac:dyDescent="0.25">
      <c r="T1116" s="51"/>
      <c r="W1116" s="52"/>
      <c r="X1116" s="52"/>
      <c r="Y1116" s="52"/>
      <c r="Z1116" s="52"/>
      <c r="AA1116" s="52"/>
      <c r="AB1116" s="52"/>
      <c r="AC1116" s="52"/>
      <c r="AD1116" s="52"/>
      <c r="AE1116" s="52"/>
      <c r="AF1116" s="52"/>
      <c r="AG1116" s="52"/>
      <c r="AH1116" s="52"/>
      <c r="AI1116" s="52"/>
      <c r="AJ1116" s="52"/>
      <c r="AK1116" s="52"/>
      <c r="AL1116" s="52"/>
      <c r="AM1116" s="52"/>
      <c r="AN1116" s="52"/>
      <c r="AO1116" s="52"/>
      <c r="AP1116" s="52"/>
      <c r="AQ1116" s="51"/>
      <c r="AR1116" s="51"/>
      <c r="AS1116" s="51"/>
      <c r="AT1116" s="51"/>
      <c r="AU1116" s="51"/>
      <c r="AV1116" s="51"/>
      <c r="AW1116" s="51"/>
      <c r="AX1116" s="51"/>
      <c r="AY1116" s="51"/>
      <c r="AZ1116" s="51"/>
      <c r="BA1116" s="51"/>
      <c r="BB1116" s="51"/>
    </row>
    <row r="1117" spans="20:54" s="50" customFormat="1" x14ac:dyDescent="0.25">
      <c r="T1117" s="51"/>
      <c r="W1117" s="52"/>
      <c r="X1117" s="52"/>
      <c r="Y1117" s="52"/>
      <c r="Z1117" s="52"/>
      <c r="AA1117" s="52"/>
      <c r="AB1117" s="52"/>
      <c r="AC1117" s="52"/>
      <c r="AD1117" s="52"/>
      <c r="AE1117" s="52"/>
      <c r="AF1117" s="52"/>
      <c r="AG1117" s="52"/>
      <c r="AH1117" s="52"/>
      <c r="AI1117" s="52"/>
      <c r="AJ1117" s="52"/>
      <c r="AK1117" s="52"/>
      <c r="AL1117" s="52"/>
      <c r="AM1117" s="52"/>
      <c r="AN1117" s="52"/>
      <c r="AO1117" s="52"/>
      <c r="AP1117" s="52"/>
      <c r="AQ1117" s="51"/>
      <c r="AR1117" s="51"/>
      <c r="AS1117" s="51"/>
      <c r="AT1117" s="51"/>
      <c r="AU1117" s="51"/>
      <c r="AV1117" s="51"/>
      <c r="AW1117" s="51"/>
      <c r="AX1117" s="51"/>
      <c r="AY1117" s="51"/>
      <c r="AZ1117" s="51"/>
      <c r="BA1117" s="51"/>
      <c r="BB1117" s="51"/>
    </row>
    <row r="1118" spans="20:54" s="50" customFormat="1" x14ac:dyDescent="0.25">
      <c r="T1118" s="51"/>
      <c r="W1118" s="52"/>
      <c r="X1118" s="52"/>
      <c r="Y1118" s="52"/>
      <c r="Z1118" s="52"/>
      <c r="AA1118" s="52"/>
      <c r="AB1118" s="52"/>
      <c r="AC1118" s="52"/>
      <c r="AD1118" s="52"/>
      <c r="AE1118" s="52"/>
      <c r="AF1118" s="52"/>
      <c r="AG1118" s="52"/>
      <c r="AH1118" s="52"/>
      <c r="AI1118" s="52"/>
      <c r="AJ1118" s="52"/>
      <c r="AK1118" s="52"/>
      <c r="AL1118" s="52"/>
      <c r="AM1118" s="52"/>
      <c r="AN1118" s="52"/>
      <c r="AO1118" s="52"/>
      <c r="AP1118" s="52"/>
      <c r="AQ1118" s="51"/>
      <c r="AR1118" s="51"/>
      <c r="AS1118" s="51"/>
      <c r="AT1118" s="51"/>
      <c r="AU1118" s="51"/>
      <c r="AV1118" s="51"/>
      <c r="AW1118" s="51"/>
      <c r="AX1118" s="51"/>
      <c r="AY1118" s="51"/>
      <c r="AZ1118" s="51"/>
      <c r="BA1118" s="51"/>
      <c r="BB1118" s="51"/>
    </row>
    <row r="1119" spans="20:54" s="50" customFormat="1" x14ac:dyDescent="0.25">
      <c r="T1119" s="51"/>
      <c r="W1119" s="52"/>
      <c r="X1119" s="52"/>
      <c r="Y1119" s="52"/>
      <c r="Z1119" s="52"/>
      <c r="AA1119" s="52"/>
      <c r="AB1119" s="52"/>
      <c r="AC1119" s="52"/>
      <c r="AD1119" s="52"/>
      <c r="AE1119" s="52"/>
      <c r="AF1119" s="52"/>
      <c r="AG1119" s="52"/>
      <c r="AH1119" s="52"/>
      <c r="AI1119" s="52"/>
      <c r="AJ1119" s="52"/>
      <c r="AK1119" s="52"/>
      <c r="AL1119" s="52"/>
      <c r="AM1119" s="52"/>
      <c r="AN1119" s="52"/>
      <c r="AO1119" s="52"/>
      <c r="AP1119" s="52"/>
      <c r="AQ1119" s="51"/>
      <c r="AR1119" s="51"/>
      <c r="AS1119" s="51"/>
      <c r="AT1119" s="51"/>
      <c r="AU1119" s="51"/>
      <c r="AV1119" s="51"/>
      <c r="AW1119" s="51"/>
      <c r="AX1119" s="51"/>
      <c r="AY1119" s="51"/>
      <c r="AZ1119" s="51"/>
      <c r="BA1119" s="51"/>
      <c r="BB1119" s="51"/>
    </row>
    <row r="1120" spans="20:54" s="50" customFormat="1" x14ac:dyDescent="0.25">
      <c r="T1120" s="51"/>
      <c r="W1120" s="52"/>
      <c r="X1120" s="52"/>
      <c r="Y1120" s="52"/>
      <c r="Z1120" s="52"/>
      <c r="AA1120" s="52"/>
      <c r="AB1120" s="52"/>
      <c r="AC1120" s="52"/>
      <c r="AD1120" s="52"/>
      <c r="AE1120" s="52"/>
      <c r="AF1120" s="52"/>
      <c r="AG1120" s="52"/>
      <c r="AH1120" s="52"/>
      <c r="AI1120" s="52"/>
      <c r="AJ1120" s="52"/>
      <c r="AK1120" s="52"/>
      <c r="AL1120" s="52"/>
      <c r="AM1120" s="52"/>
      <c r="AN1120" s="52"/>
      <c r="AO1120" s="52"/>
      <c r="AP1120" s="52"/>
      <c r="AQ1120" s="51"/>
      <c r="AR1120" s="51"/>
      <c r="AS1120" s="51"/>
      <c r="AT1120" s="51"/>
      <c r="AU1120" s="51"/>
      <c r="AV1120" s="51"/>
      <c r="AW1120" s="51"/>
      <c r="AX1120" s="51"/>
      <c r="AY1120" s="51"/>
      <c r="AZ1120" s="51"/>
      <c r="BA1120" s="51"/>
      <c r="BB1120" s="51"/>
    </row>
    <row r="1121" spans="20:54" s="50" customFormat="1" x14ac:dyDescent="0.25">
      <c r="T1121" s="51"/>
      <c r="W1121" s="52"/>
      <c r="X1121" s="52"/>
      <c r="Y1121" s="52"/>
      <c r="Z1121" s="52"/>
      <c r="AA1121" s="52"/>
      <c r="AB1121" s="52"/>
      <c r="AC1121" s="52"/>
      <c r="AD1121" s="52"/>
      <c r="AE1121" s="52"/>
      <c r="AF1121" s="52"/>
      <c r="AG1121" s="52"/>
      <c r="AH1121" s="52"/>
      <c r="AI1121" s="52"/>
      <c r="AJ1121" s="52"/>
      <c r="AK1121" s="52"/>
      <c r="AL1121" s="52"/>
      <c r="AM1121" s="52"/>
      <c r="AN1121" s="52"/>
      <c r="AO1121" s="52"/>
      <c r="AP1121" s="52"/>
      <c r="AQ1121" s="51"/>
      <c r="AR1121" s="51"/>
      <c r="AS1121" s="51"/>
      <c r="AT1121" s="51"/>
      <c r="AU1121" s="51"/>
      <c r="AV1121" s="51"/>
      <c r="AW1121" s="51"/>
      <c r="AX1121" s="51"/>
      <c r="AY1121" s="51"/>
      <c r="AZ1121" s="51"/>
      <c r="BA1121" s="51"/>
      <c r="BB1121" s="51"/>
    </row>
    <row r="1122" spans="20:54" s="50" customFormat="1" x14ac:dyDescent="0.25">
      <c r="T1122" s="51"/>
      <c r="W1122" s="52"/>
      <c r="X1122" s="52"/>
      <c r="Y1122" s="52"/>
      <c r="Z1122" s="52"/>
      <c r="AA1122" s="52"/>
      <c r="AB1122" s="52"/>
      <c r="AC1122" s="52"/>
      <c r="AD1122" s="52"/>
      <c r="AE1122" s="52"/>
      <c r="AF1122" s="52"/>
      <c r="AG1122" s="52"/>
      <c r="AH1122" s="52"/>
      <c r="AI1122" s="52"/>
      <c r="AJ1122" s="52"/>
      <c r="AK1122" s="52"/>
      <c r="AL1122" s="52"/>
      <c r="AM1122" s="52"/>
      <c r="AN1122" s="52"/>
      <c r="AO1122" s="52"/>
      <c r="AP1122" s="52"/>
      <c r="AQ1122" s="51"/>
      <c r="AR1122" s="51"/>
      <c r="AS1122" s="51"/>
      <c r="AT1122" s="51"/>
      <c r="AU1122" s="51"/>
      <c r="AV1122" s="51"/>
      <c r="AW1122" s="51"/>
      <c r="AX1122" s="51"/>
      <c r="AY1122" s="51"/>
      <c r="AZ1122" s="51"/>
      <c r="BA1122" s="51"/>
      <c r="BB1122" s="51"/>
    </row>
    <row r="1123" spans="20:54" s="50" customFormat="1" x14ac:dyDescent="0.25">
      <c r="T1123" s="51"/>
      <c r="W1123" s="52"/>
      <c r="X1123" s="52"/>
      <c r="Y1123" s="52"/>
      <c r="Z1123" s="52"/>
      <c r="AA1123" s="52"/>
      <c r="AB1123" s="52"/>
      <c r="AC1123" s="52"/>
      <c r="AD1123" s="52"/>
      <c r="AE1123" s="52"/>
      <c r="AF1123" s="52"/>
      <c r="AG1123" s="52"/>
      <c r="AH1123" s="52"/>
      <c r="AI1123" s="52"/>
      <c r="AJ1123" s="52"/>
      <c r="AK1123" s="52"/>
      <c r="AL1123" s="52"/>
      <c r="AM1123" s="52"/>
      <c r="AN1123" s="52"/>
      <c r="AO1123" s="52"/>
      <c r="AP1123" s="52"/>
      <c r="AQ1123" s="51"/>
      <c r="AR1123" s="51"/>
      <c r="AS1123" s="51"/>
      <c r="AT1123" s="51"/>
      <c r="AU1123" s="51"/>
      <c r="AV1123" s="51"/>
      <c r="AW1123" s="51"/>
      <c r="AX1123" s="51"/>
      <c r="AY1123" s="51"/>
      <c r="AZ1123" s="51"/>
      <c r="BA1123" s="51"/>
      <c r="BB1123" s="51"/>
    </row>
    <row r="1124" spans="20:54" s="50" customFormat="1" x14ac:dyDescent="0.25">
      <c r="T1124" s="51"/>
      <c r="W1124" s="52"/>
      <c r="X1124" s="52"/>
      <c r="Y1124" s="52"/>
      <c r="Z1124" s="52"/>
      <c r="AA1124" s="52"/>
      <c r="AB1124" s="52"/>
      <c r="AC1124" s="52"/>
      <c r="AD1124" s="52"/>
      <c r="AE1124" s="52"/>
      <c r="AF1124" s="52"/>
      <c r="AG1124" s="52"/>
      <c r="AH1124" s="52"/>
      <c r="AI1124" s="52"/>
      <c r="AJ1124" s="52"/>
      <c r="AK1124" s="52"/>
      <c r="AL1124" s="52"/>
      <c r="AM1124" s="52"/>
      <c r="AN1124" s="52"/>
      <c r="AO1124" s="52"/>
      <c r="AP1124" s="52"/>
      <c r="AQ1124" s="51"/>
      <c r="AR1124" s="51"/>
      <c r="AS1124" s="51"/>
      <c r="AT1124" s="51"/>
      <c r="AU1124" s="51"/>
      <c r="AV1124" s="51"/>
      <c r="AW1124" s="51"/>
      <c r="AX1124" s="51"/>
      <c r="AY1124" s="51"/>
      <c r="AZ1124" s="51"/>
      <c r="BA1124" s="51"/>
      <c r="BB1124" s="51"/>
    </row>
    <row r="1125" spans="20:54" s="50" customFormat="1" x14ac:dyDescent="0.25">
      <c r="T1125" s="51"/>
      <c r="W1125" s="52"/>
      <c r="X1125" s="52"/>
      <c r="Y1125" s="52"/>
      <c r="Z1125" s="52"/>
      <c r="AA1125" s="52"/>
      <c r="AB1125" s="52"/>
      <c r="AC1125" s="52"/>
      <c r="AD1125" s="52"/>
      <c r="AE1125" s="52"/>
      <c r="AF1125" s="52"/>
      <c r="AG1125" s="52"/>
      <c r="AH1125" s="52"/>
      <c r="AI1125" s="52"/>
      <c r="AJ1125" s="52"/>
      <c r="AK1125" s="52"/>
      <c r="AL1125" s="52"/>
      <c r="AM1125" s="52"/>
      <c r="AN1125" s="52"/>
      <c r="AO1125" s="52"/>
      <c r="AP1125" s="52"/>
      <c r="AQ1125" s="51"/>
      <c r="AR1125" s="51"/>
      <c r="AS1125" s="51"/>
      <c r="AT1125" s="51"/>
      <c r="AU1125" s="51"/>
      <c r="AV1125" s="51"/>
      <c r="AW1125" s="51"/>
      <c r="AX1125" s="51"/>
      <c r="AY1125" s="51"/>
      <c r="AZ1125" s="51"/>
      <c r="BA1125" s="51"/>
      <c r="BB1125" s="51"/>
    </row>
    <row r="1126" spans="20:54" s="50" customFormat="1" x14ac:dyDescent="0.25">
      <c r="T1126" s="51"/>
      <c r="W1126" s="52"/>
      <c r="X1126" s="52"/>
      <c r="Y1126" s="52"/>
      <c r="Z1126" s="52"/>
      <c r="AA1126" s="52"/>
      <c r="AB1126" s="52"/>
      <c r="AC1126" s="52"/>
      <c r="AD1126" s="52"/>
      <c r="AE1126" s="52"/>
      <c r="AF1126" s="52"/>
      <c r="AG1126" s="52"/>
      <c r="AH1126" s="52"/>
      <c r="AI1126" s="52"/>
      <c r="AJ1126" s="52"/>
      <c r="AK1126" s="52"/>
      <c r="AL1126" s="52"/>
      <c r="AM1126" s="52"/>
      <c r="AN1126" s="52"/>
      <c r="AO1126" s="52"/>
      <c r="AP1126" s="52"/>
      <c r="AQ1126" s="51"/>
      <c r="AR1126" s="51"/>
      <c r="AS1126" s="51"/>
      <c r="AT1126" s="51"/>
      <c r="AU1126" s="51"/>
      <c r="AV1126" s="51"/>
      <c r="AW1126" s="51"/>
      <c r="AX1126" s="51"/>
      <c r="AY1126" s="51"/>
      <c r="AZ1126" s="51"/>
      <c r="BA1126" s="51"/>
      <c r="BB1126" s="51"/>
    </row>
    <row r="1127" spans="20:54" s="50" customFormat="1" x14ac:dyDescent="0.25">
      <c r="T1127" s="51"/>
      <c r="W1127" s="52"/>
      <c r="X1127" s="52"/>
      <c r="Y1127" s="52"/>
      <c r="Z1127" s="52"/>
      <c r="AA1127" s="52"/>
      <c r="AB1127" s="52"/>
      <c r="AC1127" s="52"/>
      <c r="AD1127" s="52"/>
      <c r="AE1127" s="52"/>
      <c r="AF1127" s="52"/>
      <c r="AG1127" s="52"/>
      <c r="AH1127" s="52"/>
      <c r="AI1127" s="52"/>
      <c r="AJ1127" s="52"/>
      <c r="AK1127" s="52"/>
      <c r="AL1127" s="52"/>
      <c r="AM1127" s="52"/>
      <c r="AN1127" s="52"/>
      <c r="AO1127" s="52"/>
      <c r="AP1127" s="52"/>
      <c r="AQ1127" s="51"/>
      <c r="AR1127" s="51"/>
      <c r="AS1127" s="51"/>
      <c r="AT1127" s="51"/>
      <c r="AU1127" s="51"/>
      <c r="AV1127" s="51"/>
      <c r="AW1127" s="51"/>
      <c r="AX1127" s="51"/>
      <c r="AY1127" s="51"/>
      <c r="AZ1127" s="51"/>
      <c r="BA1127" s="51"/>
      <c r="BB1127" s="51"/>
    </row>
    <row r="1128" spans="20:54" s="50" customFormat="1" x14ac:dyDescent="0.25">
      <c r="T1128" s="51"/>
      <c r="W1128" s="52"/>
      <c r="X1128" s="52"/>
      <c r="Y1128" s="52"/>
      <c r="Z1128" s="52"/>
      <c r="AA1128" s="52"/>
      <c r="AB1128" s="52"/>
      <c r="AC1128" s="52"/>
      <c r="AD1128" s="52"/>
      <c r="AE1128" s="52"/>
      <c r="AF1128" s="52"/>
      <c r="AG1128" s="52"/>
      <c r="AH1128" s="52"/>
      <c r="AI1128" s="52"/>
      <c r="AJ1128" s="52"/>
      <c r="AK1128" s="52"/>
      <c r="AL1128" s="52"/>
      <c r="AM1128" s="52"/>
      <c r="AN1128" s="52"/>
      <c r="AO1128" s="52"/>
      <c r="AP1128" s="52"/>
      <c r="AQ1128" s="51"/>
      <c r="AR1128" s="51"/>
      <c r="AS1128" s="51"/>
      <c r="AT1128" s="51"/>
      <c r="AU1128" s="51"/>
      <c r="AV1128" s="51"/>
      <c r="AW1128" s="51"/>
      <c r="AX1128" s="51"/>
      <c r="AY1128" s="51"/>
      <c r="AZ1128" s="51"/>
      <c r="BA1128" s="51"/>
      <c r="BB1128" s="51"/>
    </row>
    <row r="1129" spans="20:54" s="50" customFormat="1" x14ac:dyDescent="0.25">
      <c r="T1129" s="51"/>
      <c r="W1129" s="52"/>
      <c r="X1129" s="52"/>
      <c r="Y1129" s="52"/>
      <c r="Z1129" s="52"/>
      <c r="AA1129" s="52"/>
      <c r="AB1129" s="52"/>
      <c r="AC1129" s="52"/>
      <c r="AD1129" s="52"/>
      <c r="AE1129" s="52"/>
      <c r="AF1129" s="52"/>
      <c r="AG1129" s="52"/>
      <c r="AH1129" s="52"/>
      <c r="AI1129" s="52"/>
      <c r="AJ1129" s="52"/>
      <c r="AK1129" s="52"/>
      <c r="AL1129" s="52"/>
      <c r="AM1129" s="52"/>
      <c r="AN1129" s="52"/>
      <c r="AO1129" s="52"/>
      <c r="AP1129" s="52"/>
      <c r="AQ1129" s="51"/>
      <c r="AR1129" s="51"/>
      <c r="AS1129" s="51"/>
      <c r="AT1129" s="51"/>
      <c r="AU1129" s="51"/>
      <c r="AV1129" s="51"/>
      <c r="AW1129" s="51"/>
      <c r="AX1129" s="51"/>
      <c r="AY1129" s="51"/>
      <c r="AZ1129" s="51"/>
      <c r="BA1129" s="51"/>
      <c r="BB1129" s="51"/>
    </row>
    <row r="1130" spans="20:54" s="50" customFormat="1" x14ac:dyDescent="0.25">
      <c r="T1130" s="51"/>
      <c r="W1130" s="52"/>
      <c r="X1130" s="52"/>
      <c r="Y1130" s="52"/>
      <c r="Z1130" s="52"/>
      <c r="AA1130" s="52"/>
      <c r="AB1130" s="52"/>
      <c r="AC1130" s="52"/>
      <c r="AD1130" s="52"/>
      <c r="AE1130" s="52"/>
      <c r="AF1130" s="52"/>
      <c r="AG1130" s="52"/>
      <c r="AH1130" s="52"/>
      <c r="AI1130" s="52"/>
      <c r="AJ1130" s="52"/>
      <c r="AK1130" s="52"/>
      <c r="AL1130" s="52"/>
      <c r="AM1130" s="52"/>
      <c r="AN1130" s="52"/>
      <c r="AO1130" s="52"/>
      <c r="AP1130" s="52"/>
      <c r="AQ1130" s="51"/>
      <c r="AR1130" s="51"/>
      <c r="AS1130" s="51"/>
      <c r="AT1130" s="51"/>
      <c r="AU1130" s="51"/>
      <c r="AV1130" s="51"/>
      <c r="AW1130" s="51"/>
      <c r="AX1130" s="51"/>
      <c r="AY1130" s="51"/>
      <c r="AZ1130" s="51"/>
      <c r="BA1130" s="51"/>
      <c r="BB1130" s="51"/>
    </row>
    <row r="1131" spans="20:54" s="50" customFormat="1" x14ac:dyDescent="0.25">
      <c r="T1131" s="51"/>
      <c r="W1131" s="52"/>
      <c r="X1131" s="52"/>
      <c r="Y1131" s="52"/>
      <c r="Z1131" s="52"/>
      <c r="AA1131" s="52"/>
      <c r="AB1131" s="52"/>
      <c r="AC1131" s="52"/>
      <c r="AD1131" s="52"/>
      <c r="AE1131" s="52"/>
      <c r="AF1131" s="52"/>
      <c r="AG1131" s="52"/>
      <c r="AH1131" s="52"/>
      <c r="AI1131" s="52"/>
      <c r="AJ1131" s="52"/>
      <c r="AK1131" s="52"/>
      <c r="AL1131" s="52"/>
      <c r="AM1131" s="52"/>
      <c r="AN1131" s="52"/>
      <c r="AO1131" s="52"/>
      <c r="AP1131" s="52"/>
      <c r="AQ1131" s="51"/>
      <c r="AR1131" s="51"/>
      <c r="AS1131" s="51"/>
      <c r="AT1131" s="51"/>
      <c r="AU1131" s="51"/>
      <c r="AV1131" s="51"/>
      <c r="AW1131" s="51"/>
      <c r="AX1131" s="51"/>
      <c r="AY1131" s="51"/>
      <c r="AZ1131" s="51"/>
      <c r="BA1131" s="51"/>
      <c r="BB1131" s="51"/>
    </row>
    <row r="1132" spans="20:54" s="50" customFormat="1" x14ac:dyDescent="0.25">
      <c r="T1132" s="51"/>
      <c r="W1132" s="52"/>
      <c r="X1132" s="52"/>
      <c r="Y1132" s="52"/>
      <c r="Z1132" s="52"/>
      <c r="AA1132" s="52"/>
      <c r="AB1132" s="52"/>
      <c r="AC1132" s="52"/>
      <c r="AD1132" s="52"/>
      <c r="AE1132" s="52"/>
      <c r="AF1132" s="52"/>
      <c r="AG1132" s="52"/>
      <c r="AH1132" s="52"/>
      <c r="AI1132" s="52"/>
      <c r="AJ1132" s="52"/>
      <c r="AK1132" s="52"/>
      <c r="AL1132" s="52"/>
      <c r="AM1132" s="52"/>
      <c r="AN1132" s="52"/>
      <c r="AO1132" s="52"/>
      <c r="AP1132" s="52"/>
      <c r="AQ1132" s="51"/>
      <c r="AR1132" s="51"/>
      <c r="AS1132" s="51"/>
      <c r="AT1132" s="51"/>
      <c r="AU1132" s="51"/>
      <c r="AV1132" s="51"/>
      <c r="AW1132" s="51"/>
      <c r="AX1132" s="51"/>
      <c r="AY1132" s="51"/>
      <c r="AZ1132" s="51"/>
      <c r="BA1132" s="51"/>
      <c r="BB1132" s="51"/>
    </row>
    <row r="1133" spans="20:54" s="50" customFormat="1" x14ac:dyDescent="0.25">
      <c r="T1133" s="51"/>
      <c r="W1133" s="52"/>
      <c r="X1133" s="52"/>
      <c r="Y1133" s="52"/>
      <c r="Z1133" s="52"/>
      <c r="AA1133" s="52"/>
      <c r="AB1133" s="52"/>
      <c r="AC1133" s="52"/>
      <c r="AD1133" s="52"/>
      <c r="AE1133" s="52"/>
      <c r="AF1133" s="52"/>
      <c r="AG1133" s="52"/>
      <c r="AH1133" s="52"/>
      <c r="AI1133" s="52"/>
      <c r="AJ1133" s="52"/>
      <c r="AK1133" s="52"/>
      <c r="AL1133" s="52"/>
      <c r="AM1133" s="52"/>
      <c r="AN1133" s="52"/>
      <c r="AO1133" s="52"/>
      <c r="AP1133" s="52"/>
      <c r="AQ1133" s="51"/>
      <c r="AR1133" s="51"/>
      <c r="AS1133" s="51"/>
      <c r="AT1133" s="51"/>
      <c r="AU1133" s="51"/>
      <c r="AV1133" s="51"/>
      <c r="AW1133" s="51"/>
      <c r="AX1133" s="51"/>
      <c r="AY1133" s="51"/>
      <c r="AZ1133" s="51"/>
      <c r="BA1133" s="51"/>
      <c r="BB1133" s="51"/>
    </row>
    <row r="1134" spans="20:54" s="50" customFormat="1" x14ac:dyDescent="0.25">
      <c r="T1134" s="51"/>
      <c r="W1134" s="52"/>
      <c r="X1134" s="52"/>
      <c r="Y1134" s="52"/>
      <c r="Z1134" s="52"/>
      <c r="AA1134" s="52"/>
      <c r="AB1134" s="52"/>
      <c r="AC1134" s="52"/>
      <c r="AD1134" s="52"/>
      <c r="AE1134" s="52"/>
      <c r="AF1134" s="52"/>
      <c r="AG1134" s="52"/>
      <c r="AH1134" s="52"/>
      <c r="AI1134" s="52"/>
      <c r="AJ1134" s="52"/>
      <c r="AK1134" s="52"/>
      <c r="AL1134" s="52"/>
      <c r="AM1134" s="52"/>
      <c r="AN1134" s="52"/>
      <c r="AO1134" s="52"/>
      <c r="AP1134" s="52"/>
      <c r="AQ1134" s="51"/>
      <c r="AR1134" s="51"/>
      <c r="AS1134" s="51"/>
      <c r="AT1134" s="51"/>
      <c r="AU1134" s="51"/>
      <c r="AV1134" s="51"/>
      <c r="AW1134" s="51"/>
      <c r="AX1134" s="51"/>
      <c r="AY1134" s="51"/>
      <c r="AZ1134" s="51"/>
      <c r="BA1134" s="51"/>
      <c r="BB1134" s="51"/>
    </row>
    <row r="1135" spans="20:54" s="50" customFormat="1" x14ac:dyDescent="0.25">
      <c r="T1135" s="51"/>
      <c r="W1135" s="52"/>
      <c r="X1135" s="52"/>
      <c r="Y1135" s="52"/>
      <c r="Z1135" s="52"/>
      <c r="AA1135" s="52"/>
      <c r="AB1135" s="52"/>
      <c r="AC1135" s="52"/>
      <c r="AD1135" s="52"/>
      <c r="AE1135" s="52"/>
      <c r="AF1135" s="52"/>
      <c r="AG1135" s="52"/>
      <c r="AH1135" s="52"/>
      <c r="AI1135" s="52"/>
      <c r="AJ1135" s="52"/>
      <c r="AK1135" s="52"/>
      <c r="AL1135" s="52"/>
      <c r="AM1135" s="52"/>
      <c r="AN1135" s="52"/>
      <c r="AO1135" s="52"/>
      <c r="AP1135" s="52"/>
      <c r="AQ1135" s="51"/>
      <c r="AR1135" s="51"/>
      <c r="AS1135" s="51"/>
      <c r="AT1135" s="51"/>
      <c r="AU1135" s="51"/>
      <c r="AV1135" s="51"/>
      <c r="AW1135" s="51"/>
      <c r="AX1135" s="51"/>
      <c r="AY1135" s="51"/>
      <c r="AZ1135" s="51"/>
      <c r="BA1135" s="51"/>
      <c r="BB1135" s="51"/>
    </row>
    <row r="1136" spans="20:54" s="50" customFormat="1" x14ac:dyDescent="0.25">
      <c r="T1136" s="51"/>
      <c r="W1136" s="52"/>
      <c r="X1136" s="52"/>
      <c r="Y1136" s="52"/>
      <c r="Z1136" s="52"/>
      <c r="AA1136" s="52"/>
      <c r="AB1136" s="52"/>
      <c r="AC1136" s="52"/>
      <c r="AD1136" s="52"/>
      <c r="AE1136" s="52"/>
      <c r="AF1136" s="52"/>
      <c r="AG1136" s="52"/>
      <c r="AH1136" s="52"/>
      <c r="AI1136" s="52"/>
      <c r="AJ1136" s="52"/>
      <c r="AK1136" s="52"/>
      <c r="AL1136" s="52"/>
      <c r="AM1136" s="52"/>
      <c r="AN1136" s="52"/>
      <c r="AO1136" s="52"/>
      <c r="AP1136" s="52"/>
      <c r="AQ1136" s="51"/>
      <c r="AR1136" s="51"/>
      <c r="AS1136" s="51"/>
      <c r="AT1136" s="51"/>
      <c r="AU1136" s="51"/>
      <c r="AV1136" s="51"/>
      <c r="AW1136" s="51"/>
      <c r="AX1136" s="51"/>
      <c r="AY1136" s="51"/>
      <c r="AZ1136" s="51"/>
      <c r="BA1136" s="51"/>
      <c r="BB1136" s="51"/>
    </row>
    <row r="1137" spans="20:54" s="50" customFormat="1" x14ac:dyDescent="0.25">
      <c r="T1137" s="51"/>
      <c r="W1137" s="52"/>
      <c r="X1137" s="52"/>
      <c r="Y1137" s="52"/>
      <c r="Z1137" s="52"/>
      <c r="AA1137" s="52"/>
      <c r="AB1137" s="52"/>
      <c r="AC1137" s="52"/>
      <c r="AD1137" s="52"/>
      <c r="AE1137" s="52"/>
      <c r="AF1137" s="52"/>
      <c r="AG1137" s="52"/>
      <c r="AH1137" s="52"/>
      <c r="AI1137" s="52"/>
      <c r="AJ1137" s="52"/>
      <c r="AK1137" s="52"/>
      <c r="AL1137" s="52"/>
      <c r="AM1137" s="52"/>
      <c r="AN1137" s="52"/>
      <c r="AO1137" s="52"/>
      <c r="AP1137" s="52"/>
      <c r="AQ1137" s="51"/>
      <c r="AR1137" s="51"/>
      <c r="AS1137" s="51"/>
      <c r="AT1137" s="51"/>
      <c r="AU1137" s="51"/>
      <c r="AV1137" s="51"/>
      <c r="AW1137" s="51"/>
      <c r="AX1137" s="51"/>
      <c r="AY1137" s="51"/>
      <c r="AZ1137" s="51"/>
      <c r="BA1137" s="51"/>
      <c r="BB1137" s="51"/>
    </row>
    <row r="1138" spans="20:54" s="50" customFormat="1" x14ac:dyDescent="0.25">
      <c r="T1138" s="51"/>
      <c r="W1138" s="52"/>
      <c r="X1138" s="52"/>
      <c r="Y1138" s="52"/>
      <c r="Z1138" s="52"/>
      <c r="AA1138" s="52"/>
      <c r="AB1138" s="52"/>
      <c r="AC1138" s="52"/>
      <c r="AD1138" s="52"/>
      <c r="AE1138" s="52"/>
      <c r="AF1138" s="52"/>
      <c r="AG1138" s="52"/>
      <c r="AH1138" s="52"/>
      <c r="AI1138" s="52"/>
      <c r="AJ1138" s="52"/>
      <c r="AK1138" s="52"/>
      <c r="AL1138" s="52"/>
      <c r="AM1138" s="52"/>
      <c r="AN1138" s="52"/>
      <c r="AO1138" s="52"/>
      <c r="AP1138" s="52"/>
      <c r="AQ1138" s="51"/>
      <c r="AR1138" s="51"/>
      <c r="AS1138" s="51"/>
      <c r="AT1138" s="51"/>
      <c r="AU1138" s="51"/>
      <c r="AV1138" s="51"/>
      <c r="AW1138" s="51"/>
      <c r="AX1138" s="51"/>
      <c r="AY1138" s="51"/>
      <c r="AZ1138" s="51"/>
      <c r="BA1138" s="51"/>
      <c r="BB1138" s="51"/>
    </row>
    <row r="1139" spans="20:54" s="50" customFormat="1" x14ac:dyDescent="0.25">
      <c r="T1139" s="51"/>
      <c r="W1139" s="52"/>
      <c r="X1139" s="52"/>
      <c r="Y1139" s="52"/>
      <c r="Z1139" s="52"/>
      <c r="AA1139" s="52"/>
      <c r="AB1139" s="52"/>
      <c r="AC1139" s="52"/>
      <c r="AD1139" s="52"/>
      <c r="AE1139" s="52"/>
      <c r="AF1139" s="52"/>
      <c r="AG1139" s="52"/>
      <c r="AH1139" s="52"/>
      <c r="AI1139" s="52"/>
      <c r="AJ1139" s="52"/>
      <c r="AK1139" s="52"/>
      <c r="AL1139" s="52"/>
      <c r="AM1139" s="52"/>
      <c r="AN1139" s="52"/>
      <c r="AO1139" s="52"/>
      <c r="AP1139" s="52"/>
      <c r="AQ1139" s="51"/>
      <c r="AR1139" s="51"/>
      <c r="AS1139" s="51"/>
      <c r="AT1139" s="51"/>
      <c r="AU1139" s="51"/>
      <c r="AV1139" s="51"/>
      <c r="AW1139" s="51"/>
      <c r="AX1139" s="51"/>
      <c r="AY1139" s="51"/>
      <c r="AZ1139" s="51"/>
      <c r="BA1139" s="51"/>
      <c r="BB1139" s="51"/>
    </row>
    <row r="1140" spans="20:54" s="50" customFormat="1" x14ac:dyDescent="0.25">
      <c r="T1140" s="51"/>
      <c r="W1140" s="52"/>
      <c r="X1140" s="52"/>
      <c r="Y1140" s="52"/>
      <c r="Z1140" s="52"/>
      <c r="AA1140" s="52"/>
      <c r="AB1140" s="52"/>
      <c r="AC1140" s="52"/>
      <c r="AD1140" s="52"/>
      <c r="AE1140" s="52"/>
      <c r="AF1140" s="52"/>
      <c r="AG1140" s="52"/>
      <c r="AH1140" s="52"/>
      <c r="AI1140" s="52"/>
      <c r="AJ1140" s="52"/>
      <c r="AK1140" s="52"/>
      <c r="AL1140" s="52"/>
      <c r="AM1140" s="52"/>
      <c r="AN1140" s="52"/>
      <c r="AO1140" s="52"/>
      <c r="AP1140" s="52"/>
      <c r="AQ1140" s="51"/>
      <c r="AR1140" s="51"/>
      <c r="AS1140" s="51"/>
      <c r="AT1140" s="51"/>
      <c r="AU1140" s="51"/>
      <c r="AV1140" s="51"/>
      <c r="AW1140" s="51"/>
      <c r="AX1140" s="51"/>
      <c r="AY1140" s="51"/>
      <c r="AZ1140" s="51"/>
      <c r="BA1140" s="51"/>
      <c r="BB1140" s="51"/>
    </row>
    <row r="1141" spans="20:54" s="50" customFormat="1" x14ac:dyDescent="0.25">
      <c r="T1141" s="51"/>
      <c r="W1141" s="52"/>
      <c r="X1141" s="52"/>
      <c r="Y1141" s="52"/>
      <c r="Z1141" s="52"/>
      <c r="AA1141" s="52"/>
      <c r="AB1141" s="52"/>
      <c r="AC1141" s="52"/>
      <c r="AD1141" s="52"/>
      <c r="AE1141" s="52"/>
      <c r="AF1141" s="52"/>
      <c r="AG1141" s="52"/>
      <c r="AH1141" s="52"/>
      <c r="AI1141" s="52"/>
      <c r="AJ1141" s="52"/>
      <c r="AK1141" s="52"/>
      <c r="AL1141" s="52"/>
      <c r="AM1141" s="52"/>
      <c r="AN1141" s="52"/>
      <c r="AO1141" s="52"/>
      <c r="AP1141" s="52"/>
      <c r="AQ1141" s="51"/>
      <c r="AR1141" s="51"/>
      <c r="AS1141" s="51"/>
      <c r="AT1141" s="51"/>
      <c r="AU1141" s="51"/>
      <c r="AV1141" s="51"/>
      <c r="AW1141" s="51"/>
      <c r="AX1141" s="51"/>
      <c r="AY1141" s="51"/>
      <c r="AZ1141" s="51"/>
      <c r="BA1141" s="51"/>
      <c r="BB1141" s="51"/>
    </row>
    <row r="1142" spans="20:54" s="50" customFormat="1" x14ac:dyDescent="0.25">
      <c r="T1142" s="51"/>
      <c r="W1142" s="52"/>
      <c r="X1142" s="52"/>
      <c r="Y1142" s="52"/>
      <c r="Z1142" s="52"/>
      <c r="AA1142" s="52"/>
      <c r="AB1142" s="52"/>
      <c r="AC1142" s="52"/>
      <c r="AD1142" s="52"/>
      <c r="AE1142" s="52"/>
      <c r="AF1142" s="52"/>
      <c r="AG1142" s="52"/>
      <c r="AH1142" s="52"/>
      <c r="AI1142" s="52"/>
      <c r="AJ1142" s="52"/>
      <c r="AK1142" s="52"/>
      <c r="AL1142" s="52"/>
      <c r="AM1142" s="52"/>
      <c r="AN1142" s="52"/>
      <c r="AO1142" s="52"/>
      <c r="AP1142" s="52"/>
      <c r="AQ1142" s="51"/>
      <c r="AR1142" s="51"/>
      <c r="AS1142" s="51"/>
      <c r="AT1142" s="51"/>
      <c r="AU1142" s="51"/>
      <c r="AV1142" s="51"/>
      <c r="AW1142" s="51"/>
      <c r="AX1142" s="51"/>
      <c r="AY1142" s="51"/>
      <c r="AZ1142" s="51"/>
      <c r="BA1142" s="51"/>
      <c r="BB1142" s="51"/>
    </row>
    <row r="1143" spans="20:54" s="50" customFormat="1" x14ac:dyDescent="0.25">
      <c r="T1143" s="51"/>
      <c r="W1143" s="52"/>
      <c r="X1143" s="52"/>
      <c r="Y1143" s="52"/>
      <c r="Z1143" s="52"/>
      <c r="AA1143" s="52"/>
      <c r="AB1143" s="52"/>
      <c r="AC1143" s="52"/>
      <c r="AD1143" s="52"/>
      <c r="AE1143" s="52"/>
      <c r="AF1143" s="52"/>
      <c r="AG1143" s="52"/>
      <c r="AH1143" s="52"/>
      <c r="AI1143" s="52"/>
      <c r="AJ1143" s="52"/>
      <c r="AK1143" s="52"/>
      <c r="AL1143" s="52"/>
      <c r="AM1143" s="52"/>
      <c r="AN1143" s="52"/>
      <c r="AO1143" s="52"/>
      <c r="AP1143" s="52"/>
      <c r="AQ1143" s="51"/>
      <c r="AR1143" s="51"/>
      <c r="AS1143" s="51"/>
      <c r="AT1143" s="51"/>
      <c r="AU1143" s="51"/>
      <c r="AV1143" s="51"/>
      <c r="AW1143" s="51"/>
      <c r="AX1143" s="51"/>
      <c r="AY1143" s="51"/>
      <c r="AZ1143" s="51"/>
      <c r="BA1143" s="51"/>
      <c r="BB1143" s="51"/>
    </row>
    <row r="1144" spans="20:54" s="50" customFormat="1" x14ac:dyDescent="0.25">
      <c r="T1144" s="51"/>
      <c r="W1144" s="52"/>
      <c r="X1144" s="52"/>
      <c r="Y1144" s="52"/>
      <c r="Z1144" s="52"/>
      <c r="AA1144" s="52"/>
      <c r="AB1144" s="52"/>
      <c r="AC1144" s="52"/>
      <c r="AD1144" s="52"/>
      <c r="AE1144" s="52"/>
      <c r="AF1144" s="52"/>
      <c r="AG1144" s="52"/>
      <c r="AH1144" s="52"/>
      <c r="AI1144" s="52"/>
      <c r="AJ1144" s="52"/>
      <c r="AK1144" s="52"/>
      <c r="AL1144" s="52"/>
      <c r="AM1144" s="52"/>
      <c r="AN1144" s="52"/>
      <c r="AO1144" s="52"/>
      <c r="AP1144" s="52"/>
      <c r="AQ1144" s="51"/>
      <c r="AR1144" s="51"/>
      <c r="AS1144" s="51"/>
      <c r="AT1144" s="51"/>
      <c r="AU1144" s="51"/>
      <c r="AV1144" s="51"/>
      <c r="AW1144" s="51"/>
      <c r="AX1144" s="51"/>
      <c r="AY1144" s="51"/>
      <c r="AZ1144" s="51"/>
      <c r="BA1144" s="51"/>
      <c r="BB1144" s="51"/>
    </row>
    <row r="1145" spans="20:54" s="50" customFormat="1" x14ac:dyDescent="0.25">
      <c r="T1145" s="51"/>
      <c r="W1145" s="52"/>
      <c r="X1145" s="52"/>
      <c r="Y1145" s="52"/>
      <c r="Z1145" s="52"/>
      <c r="AA1145" s="52"/>
      <c r="AB1145" s="52"/>
      <c r="AC1145" s="52"/>
      <c r="AD1145" s="52"/>
      <c r="AE1145" s="52"/>
      <c r="AF1145" s="52"/>
      <c r="AG1145" s="52"/>
      <c r="AH1145" s="52"/>
      <c r="AI1145" s="52"/>
      <c r="AJ1145" s="52"/>
      <c r="AK1145" s="52"/>
      <c r="AL1145" s="52"/>
      <c r="AM1145" s="52"/>
      <c r="AN1145" s="52"/>
      <c r="AO1145" s="52"/>
      <c r="AP1145" s="52"/>
      <c r="AQ1145" s="51"/>
      <c r="AR1145" s="51"/>
      <c r="AS1145" s="51"/>
      <c r="AT1145" s="51"/>
      <c r="AU1145" s="51"/>
      <c r="AV1145" s="51"/>
      <c r="AW1145" s="51"/>
      <c r="AX1145" s="51"/>
      <c r="AY1145" s="51"/>
      <c r="AZ1145" s="51"/>
      <c r="BA1145" s="51"/>
      <c r="BB1145" s="51"/>
    </row>
    <row r="1146" spans="20:54" s="50" customFormat="1" x14ac:dyDescent="0.25">
      <c r="T1146" s="51"/>
      <c r="W1146" s="52"/>
      <c r="X1146" s="52"/>
      <c r="Y1146" s="52"/>
      <c r="Z1146" s="52"/>
      <c r="AA1146" s="52"/>
      <c r="AB1146" s="52"/>
      <c r="AC1146" s="52"/>
      <c r="AD1146" s="52"/>
      <c r="AE1146" s="52"/>
      <c r="AF1146" s="52"/>
      <c r="AG1146" s="52"/>
      <c r="AH1146" s="52"/>
      <c r="AI1146" s="52"/>
      <c r="AJ1146" s="52"/>
      <c r="AK1146" s="52"/>
      <c r="AL1146" s="52"/>
      <c r="AM1146" s="52"/>
      <c r="AN1146" s="52"/>
      <c r="AO1146" s="52"/>
      <c r="AP1146" s="52"/>
      <c r="AQ1146" s="51"/>
      <c r="AR1146" s="51"/>
      <c r="AS1146" s="51"/>
      <c r="AT1146" s="51"/>
      <c r="AU1146" s="51"/>
      <c r="AV1146" s="51"/>
      <c r="AW1146" s="51"/>
      <c r="AX1146" s="51"/>
      <c r="AY1146" s="51"/>
      <c r="AZ1146" s="51"/>
      <c r="BA1146" s="51"/>
      <c r="BB1146" s="51"/>
    </row>
    <row r="1147" spans="20:54" s="50" customFormat="1" x14ac:dyDescent="0.25">
      <c r="T1147" s="51"/>
      <c r="W1147" s="52"/>
      <c r="X1147" s="52"/>
      <c r="Y1147" s="52"/>
      <c r="Z1147" s="52"/>
      <c r="AA1147" s="52"/>
      <c r="AB1147" s="52"/>
      <c r="AC1147" s="52"/>
      <c r="AD1147" s="52"/>
      <c r="AE1147" s="52"/>
      <c r="AF1147" s="52"/>
      <c r="AG1147" s="52"/>
      <c r="AH1147" s="52"/>
      <c r="AI1147" s="52"/>
      <c r="AJ1147" s="52"/>
      <c r="AK1147" s="52"/>
      <c r="AL1147" s="52"/>
      <c r="AM1147" s="52"/>
      <c r="AN1147" s="52"/>
      <c r="AO1147" s="52"/>
      <c r="AP1147" s="52"/>
      <c r="AQ1147" s="51"/>
      <c r="AR1147" s="51"/>
      <c r="AS1147" s="51"/>
      <c r="AT1147" s="51"/>
      <c r="AU1147" s="51"/>
      <c r="AV1147" s="51"/>
      <c r="AW1147" s="51"/>
      <c r="AX1147" s="51"/>
      <c r="AY1147" s="51"/>
      <c r="AZ1147" s="51"/>
      <c r="BA1147" s="51"/>
      <c r="BB1147" s="51"/>
    </row>
    <row r="1148" spans="20:54" s="50" customFormat="1" x14ac:dyDescent="0.25">
      <c r="T1148" s="51"/>
      <c r="W1148" s="52"/>
      <c r="X1148" s="52"/>
      <c r="Y1148" s="52"/>
      <c r="Z1148" s="52"/>
      <c r="AA1148" s="52"/>
      <c r="AB1148" s="52"/>
      <c r="AC1148" s="52"/>
      <c r="AD1148" s="52"/>
      <c r="AE1148" s="52"/>
      <c r="AF1148" s="52"/>
      <c r="AG1148" s="52"/>
      <c r="AH1148" s="52"/>
      <c r="AI1148" s="52"/>
      <c r="AJ1148" s="52"/>
      <c r="AK1148" s="52"/>
      <c r="AL1148" s="52"/>
      <c r="AM1148" s="52"/>
      <c r="AN1148" s="52"/>
      <c r="AO1148" s="52"/>
      <c r="AP1148" s="52"/>
      <c r="AQ1148" s="51"/>
      <c r="AR1148" s="51"/>
      <c r="AS1148" s="51"/>
      <c r="AT1148" s="51"/>
      <c r="AU1148" s="51"/>
      <c r="AV1148" s="51"/>
      <c r="AW1148" s="51"/>
      <c r="AX1148" s="51"/>
      <c r="AY1148" s="51"/>
      <c r="AZ1148" s="51"/>
      <c r="BA1148" s="51"/>
      <c r="BB1148" s="51"/>
    </row>
    <row r="1149" spans="20:54" s="50" customFormat="1" x14ac:dyDescent="0.25">
      <c r="T1149" s="51"/>
      <c r="W1149" s="52"/>
      <c r="X1149" s="52"/>
      <c r="Y1149" s="52"/>
      <c r="Z1149" s="52"/>
      <c r="AA1149" s="52"/>
      <c r="AB1149" s="52"/>
      <c r="AC1149" s="52"/>
      <c r="AD1149" s="52"/>
      <c r="AE1149" s="52"/>
      <c r="AF1149" s="52"/>
      <c r="AG1149" s="52"/>
      <c r="AH1149" s="52"/>
      <c r="AI1149" s="52"/>
      <c r="AJ1149" s="52"/>
      <c r="AK1149" s="52"/>
      <c r="AL1149" s="52"/>
      <c r="AM1149" s="52"/>
      <c r="AN1149" s="52"/>
      <c r="AO1149" s="52"/>
      <c r="AP1149" s="52"/>
      <c r="AQ1149" s="51"/>
      <c r="AR1149" s="51"/>
      <c r="AS1149" s="51"/>
      <c r="AT1149" s="51"/>
      <c r="AU1149" s="51"/>
      <c r="AV1149" s="51"/>
      <c r="AW1149" s="51"/>
      <c r="AX1149" s="51"/>
      <c r="AY1149" s="51"/>
      <c r="AZ1149" s="51"/>
      <c r="BA1149" s="51"/>
      <c r="BB1149" s="51"/>
    </row>
    <row r="1150" spans="20:54" s="50" customFormat="1" x14ac:dyDescent="0.25">
      <c r="T1150" s="51"/>
      <c r="W1150" s="52"/>
      <c r="X1150" s="52"/>
      <c r="Y1150" s="52"/>
      <c r="Z1150" s="52"/>
      <c r="AA1150" s="52"/>
      <c r="AB1150" s="52"/>
      <c r="AC1150" s="52"/>
      <c r="AD1150" s="52"/>
      <c r="AE1150" s="52"/>
      <c r="AF1150" s="52"/>
      <c r="AG1150" s="52"/>
      <c r="AH1150" s="52"/>
      <c r="AI1150" s="52"/>
      <c r="AJ1150" s="52"/>
      <c r="AK1150" s="52"/>
      <c r="AL1150" s="52"/>
      <c r="AM1150" s="52"/>
      <c r="AN1150" s="52"/>
      <c r="AO1150" s="52"/>
      <c r="AP1150" s="52"/>
      <c r="AQ1150" s="51"/>
      <c r="AR1150" s="51"/>
      <c r="AS1150" s="51"/>
      <c r="AT1150" s="51"/>
      <c r="AU1150" s="51"/>
      <c r="AV1150" s="51"/>
      <c r="AW1150" s="51"/>
      <c r="AX1150" s="51"/>
      <c r="AY1150" s="51"/>
      <c r="AZ1150" s="51"/>
      <c r="BA1150" s="51"/>
      <c r="BB1150" s="51"/>
    </row>
    <row r="1151" spans="20:54" s="50" customFormat="1" x14ac:dyDescent="0.25">
      <c r="T1151" s="51"/>
      <c r="W1151" s="52"/>
      <c r="X1151" s="52"/>
      <c r="Y1151" s="52"/>
      <c r="Z1151" s="52"/>
      <c r="AA1151" s="52"/>
      <c r="AB1151" s="52"/>
      <c r="AC1151" s="52"/>
      <c r="AD1151" s="52"/>
      <c r="AE1151" s="52"/>
      <c r="AF1151" s="52"/>
      <c r="AG1151" s="52"/>
      <c r="AH1151" s="52"/>
      <c r="AI1151" s="52"/>
      <c r="AJ1151" s="52"/>
      <c r="AK1151" s="52"/>
      <c r="AL1151" s="52"/>
      <c r="AM1151" s="52"/>
      <c r="AN1151" s="52"/>
      <c r="AO1151" s="52"/>
      <c r="AP1151" s="52"/>
      <c r="AQ1151" s="51"/>
      <c r="AR1151" s="51"/>
      <c r="AS1151" s="51"/>
      <c r="AT1151" s="51"/>
      <c r="AU1151" s="51"/>
      <c r="AV1151" s="51"/>
      <c r="AW1151" s="51"/>
      <c r="AX1151" s="51"/>
      <c r="AY1151" s="51"/>
      <c r="AZ1151" s="51"/>
      <c r="BA1151" s="51"/>
      <c r="BB1151" s="51"/>
    </row>
    <row r="1152" spans="20:54" s="50" customFormat="1" x14ac:dyDescent="0.25">
      <c r="T1152" s="51"/>
      <c r="W1152" s="52"/>
      <c r="X1152" s="52"/>
      <c r="Y1152" s="52"/>
      <c r="Z1152" s="52"/>
      <c r="AA1152" s="52"/>
      <c r="AB1152" s="52"/>
      <c r="AC1152" s="52"/>
      <c r="AD1152" s="52"/>
      <c r="AE1152" s="52"/>
      <c r="AF1152" s="52"/>
      <c r="AG1152" s="52"/>
      <c r="AH1152" s="52"/>
      <c r="AI1152" s="52"/>
      <c r="AJ1152" s="52"/>
      <c r="AK1152" s="52"/>
      <c r="AL1152" s="52"/>
      <c r="AM1152" s="52"/>
      <c r="AN1152" s="52"/>
      <c r="AO1152" s="52"/>
      <c r="AP1152" s="52"/>
      <c r="AQ1152" s="51"/>
      <c r="AR1152" s="51"/>
      <c r="AS1152" s="51"/>
      <c r="AT1152" s="51"/>
      <c r="AU1152" s="51"/>
      <c r="AV1152" s="51"/>
      <c r="AW1152" s="51"/>
      <c r="AX1152" s="51"/>
      <c r="AY1152" s="51"/>
      <c r="AZ1152" s="51"/>
      <c r="BA1152" s="51"/>
      <c r="BB1152" s="51"/>
    </row>
    <row r="1153" spans="20:54" s="50" customFormat="1" x14ac:dyDescent="0.25">
      <c r="T1153" s="51"/>
      <c r="W1153" s="52"/>
      <c r="X1153" s="52"/>
      <c r="Y1153" s="52"/>
      <c r="Z1153" s="52"/>
      <c r="AA1153" s="52"/>
      <c r="AB1153" s="52"/>
      <c r="AC1153" s="52"/>
      <c r="AD1153" s="52"/>
      <c r="AE1153" s="52"/>
      <c r="AF1153" s="52"/>
      <c r="AG1153" s="52"/>
      <c r="AH1153" s="52"/>
      <c r="AI1153" s="52"/>
      <c r="AJ1153" s="52"/>
      <c r="AK1153" s="52"/>
      <c r="AL1153" s="52"/>
      <c r="AM1153" s="52"/>
      <c r="AN1153" s="52"/>
      <c r="AO1153" s="52"/>
      <c r="AP1153" s="52"/>
      <c r="AQ1153" s="51"/>
      <c r="AR1153" s="51"/>
      <c r="AS1153" s="51"/>
      <c r="AT1153" s="51"/>
      <c r="AU1153" s="51"/>
      <c r="AV1153" s="51"/>
      <c r="AW1153" s="51"/>
      <c r="AX1153" s="51"/>
      <c r="AY1153" s="51"/>
      <c r="AZ1153" s="51"/>
      <c r="BA1153" s="51"/>
      <c r="BB1153" s="51"/>
    </row>
    <row r="1154" spans="20:54" s="50" customFormat="1" x14ac:dyDescent="0.25">
      <c r="T1154" s="51"/>
      <c r="W1154" s="52"/>
      <c r="X1154" s="52"/>
      <c r="Y1154" s="52"/>
      <c r="Z1154" s="52"/>
      <c r="AA1154" s="52"/>
      <c r="AB1154" s="52"/>
      <c r="AC1154" s="52"/>
      <c r="AD1154" s="52"/>
      <c r="AE1154" s="52"/>
      <c r="AF1154" s="52"/>
      <c r="AG1154" s="52"/>
      <c r="AH1154" s="52"/>
      <c r="AI1154" s="52"/>
      <c r="AJ1154" s="52"/>
      <c r="AK1154" s="52"/>
      <c r="AL1154" s="52"/>
      <c r="AM1154" s="52"/>
      <c r="AN1154" s="52"/>
      <c r="AO1154" s="52"/>
      <c r="AP1154" s="52"/>
      <c r="AQ1154" s="51"/>
      <c r="AR1154" s="51"/>
      <c r="AS1154" s="51"/>
      <c r="AT1154" s="51"/>
      <c r="AU1154" s="51"/>
      <c r="AV1154" s="51"/>
      <c r="AW1154" s="51"/>
      <c r="AX1154" s="51"/>
      <c r="AY1154" s="51"/>
      <c r="AZ1154" s="51"/>
      <c r="BA1154" s="51"/>
      <c r="BB1154" s="51"/>
    </row>
    <row r="1155" spans="20:54" s="50" customFormat="1" x14ac:dyDescent="0.25">
      <c r="T1155" s="51"/>
      <c r="W1155" s="52"/>
      <c r="X1155" s="52"/>
      <c r="Y1155" s="52"/>
      <c r="Z1155" s="52"/>
      <c r="AA1155" s="52"/>
      <c r="AB1155" s="52"/>
      <c r="AC1155" s="52"/>
      <c r="AD1155" s="52"/>
      <c r="AE1155" s="52"/>
      <c r="AF1155" s="52"/>
      <c r="AG1155" s="52"/>
      <c r="AH1155" s="52"/>
      <c r="AI1155" s="52"/>
      <c r="AJ1155" s="52"/>
      <c r="AK1155" s="52"/>
      <c r="AL1155" s="52"/>
      <c r="AM1155" s="52"/>
      <c r="AN1155" s="52"/>
      <c r="AO1155" s="52"/>
      <c r="AP1155" s="52"/>
      <c r="AQ1155" s="51"/>
      <c r="AR1155" s="51"/>
      <c r="AS1155" s="51"/>
      <c r="AT1155" s="51"/>
      <c r="AU1155" s="51"/>
      <c r="AV1155" s="51"/>
      <c r="AW1155" s="51"/>
      <c r="AX1155" s="51"/>
      <c r="AY1155" s="51"/>
      <c r="AZ1155" s="51"/>
      <c r="BA1155" s="51"/>
      <c r="BB1155" s="51"/>
    </row>
    <row r="1156" spans="20:54" s="50" customFormat="1" x14ac:dyDescent="0.25">
      <c r="T1156" s="51"/>
      <c r="W1156" s="52"/>
      <c r="X1156" s="52"/>
      <c r="Y1156" s="52"/>
      <c r="Z1156" s="52"/>
      <c r="AA1156" s="52"/>
      <c r="AB1156" s="52"/>
      <c r="AC1156" s="52"/>
      <c r="AD1156" s="52"/>
      <c r="AE1156" s="52"/>
      <c r="AF1156" s="52"/>
      <c r="AG1156" s="52"/>
      <c r="AH1156" s="52"/>
      <c r="AI1156" s="52"/>
      <c r="AJ1156" s="52"/>
      <c r="AK1156" s="52"/>
      <c r="AL1156" s="52"/>
      <c r="AM1156" s="52"/>
      <c r="AN1156" s="52"/>
      <c r="AO1156" s="52"/>
      <c r="AP1156" s="52"/>
      <c r="AQ1156" s="51"/>
      <c r="AR1156" s="51"/>
      <c r="AS1156" s="51"/>
      <c r="AT1156" s="51"/>
      <c r="AU1156" s="51"/>
      <c r="AV1156" s="51"/>
      <c r="AW1156" s="51"/>
      <c r="AX1156" s="51"/>
      <c r="AY1156" s="51"/>
      <c r="AZ1156" s="51"/>
      <c r="BA1156" s="51"/>
      <c r="BB1156" s="51"/>
    </row>
    <row r="1157" spans="20:54" s="50" customFormat="1" x14ac:dyDescent="0.25">
      <c r="T1157" s="51"/>
      <c r="W1157" s="52"/>
      <c r="X1157" s="52"/>
      <c r="Y1157" s="52"/>
      <c r="Z1157" s="52"/>
      <c r="AA1157" s="52"/>
      <c r="AB1157" s="52"/>
      <c r="AC1157" s="52"/>
      <c r="AD1157" s="52"/>
      <c r="AE1157" s="52"/>
      <c r="AF1157" s="52"/>
      <c r="AG1157" s="52"/>
      <c r="AH1157" s="52"/>
      <c r="AI1157" s="52"/>
      <c r="AJ1157" s="52"/>
      <c r="AK1157" s="52"/>
      <c r="AL1157" s="52"/>
      <c r="AM1157" s="52"/>
      <c r="AN1157" s="52"/>
      <c r="AO1157" s="52"/>
      <c r="AP1157" s="52"/>
      <c r="AQ1157" s="51"/>
      <c r="AR1157" s="51"/>
      <c r="AS1157" s="51"/>
      <c r="AT1157" s="51"/>
      <c r="AU1157" s="51"/>
      <c r="AV1157" s="51"/>
      <c r="AW1157" s="51"/>
      <c r="AX1157" s="51"/>
      <c r="AY1157" s="51"/>
      <c r="AZ1157" s="51"/>
      <c r="BA1157" s="51"/>
      <c r="BB1157" s="51"/>
    </row>
    <row r="1158" spans="20:54" s="50" customFormat="1" x14ac:dyDescent="0.25">
      <c r="T1158" s="51"/>
      <c r="W1158" s="52"/>
      <c r="X1158" s="52"/>
      <c r="Y1158" s="52"/>
      <c r="Z1158" s="52"/>
      <c r="AA1158" s="52"/>
      <c r="AB1158" s="52"/>
      <c r="AC1158" s="52"/>
      <c r="AD1158" s="52"/>
      <c r="AE1158" s="52"/>
      <c r="AF1158" s="52"/>
      <c r="AG1158" s="52"/>
      <c r="AH1158" s="52"/>
      <c r="AI1158" s="52"/>
      <c r="AJ1158" s="52"/>
      <c r="AK1158" s="52"/>
      <c r="AL1158" s="52"/>
      <c r="AM1158" s="52"/>
      <c r="AN1158" s="52"/>
      <c r="AO1158" s="52"/>
      <c r="AP1158" s="52"/>
      <c r="AQ1158" s="51"/>
      <c r="AR1158" s="51"/>
      <c r="AS1158" s="51"/>
      <c r="AT1158" s="51"/>
      <c r="AU1158" s="51"/>
      <c r="AV1158" s="51"/>
      <c r="AW1158" s="51"/>
      <c r="AX1158" s="51"/>
      <c r="AY1158" s="51"/>
      <c r="AZ1158" s="51"/>
      <c r="BA1158" s="51"/>
      <c r="BB1158" s="51"/>
    </row>
    <row r="1159" spans="20:54" s="50" customFormat="1" x14ac:dyDescent="0.25">
      <c r="T1159" s="51"/>
      <c r="W1159" s="52"/>
      <c r="X1159" s="52"/>
      <c r="Y1159" s="52"/>
      <c r="Z1159" s="52"/>
      <c r="AA1159" s="52"/>
      <c r="AB1159" s="52"/>
      <c r="AC1159" s="52"/>
      <c r="AD1159" s="52"/>
      <c r="AE1159" s="52"/>
      <c r="AF1159" s="52"/>
      <c r="AG1159" s="52"/>
      <c r="AH1159" s="52"/>
      <c r="AI1159" s="52"/>
      <c r="AJ1159" s="52"/>
      <c r="AK1159" s="52"/>
      <c r="AL1159" s="52"/>
      <c r="AM1159" s="52"/>
      <c r="AN1159" s="52"/>
      <c r="AO1159" s="52"/>
      <c r="AP1159" s="52"/>
      <c r="AQ1159" s="51"/>
      <c r="AR1159" s="51"/>
      <c r="AS1159" s="51"/>
      <c r="AT1159" s="51"/>
      <c r="AU1159" s="51"/>
      <c r="AV1159" s="51"/>
      <c r="AW1159" s="51"/>
      <c r="AX1159" s="51"/>
      <c r="AY1159" s="51"/>
      <c r="AZ1159" s="51"/>
      <c r="BA1159" s="51"/>
      <c r="BB1159" s="51"/>
    </row>
    <row r="1160" spans="20:54" s="50" customFormat="1" x14ac:dyDescent="0.25">
      <c r="T1160" s="51"/>
      <c r="W1160" s="52"/>
      <c r="X1160" s="52"/>
      <c r="Y1160" s="52"/>
      <c r="Z1160" s="52"/>
      <c r="AA1160" s="52"/>
      <c r="AB1160" s="52"/>
      <c r="AC1160" s="52"/>
      <c r="AD1160" s="52"/>
      <c r="AE1160" s="52"/>
      <c r="AF1160" s="52"/>
      <c r="AG1160" s="52"/>
      <c r="AH1160" s="52"/>
      <c r="AI1160" s="52"/>
      <c r="AJ1160" s="52"/>
      <c r="AK1160" s="52"/>
      <c r="AL1160" s="52"/>
      <c r="AM1160" s="52"/>
      <c r="AN1160" s="52"/>
      <c r="AO1160" s="52"/>
      <c r="AP1160" s="52"/>
      <c r="AQ1160" s="51"/>
      <c r="AR1160" s="51"/>
      <c r="AS1160" s="51"/>
      <c r="AT1160" s="51"/>
      <c r="AU1160" s="51"/>
      <c r="AV1160" s="51"/>
      <c r="AW1160" s="51"/>
      <c r="AX1160" s="51"/>
      <c r="AY1160" s="51"/>
      <c r="AZ1160" s="51"/>
      <c r="BA1160" s="51"/>
      <c r="BB1160" s="51"/>
    </row>
    <row r="1161" spans="20:54" s="42" customFormat="1" x14ac:dyDescent="0.25">
      <c r="T1161" s="41"/>
      <c r="W1161" s="43"/>
      <c r="X1161" s="43"/>
      <c r="Y1161" s="43"/>
      <c r="Z1161" s="43"/>
      <c r="AA1161" s="43"/>
      <c r="AB1161" s="43"/>
      <c r="AC1161" s="43"/>
      <c r="AD1161" s="43"/>
      <c r="AE1161" s="43"/>
      <c r="AF1161" s="43"/>
      <c r="AG1161" s="43"/>
      <c r="AH1161" s="43"/>
      <c r="AI1161" s="43"/>
      <c r="AJ1161" s="43"/>
      <c r="AK1161" s="43"/>
      <c r="AL1161" s="43"/>
      <c r="AM1161" s="43"/>
      <c r="AN1161" s="43"/>
      <c r="AO1161" s="43"/>
      <c r="AP1161" s="43"/>
      <c r="AQ1161" s="41"/>
      <c r="AR1161" s="41"/>
      <c r="AS1161" s="41"/>
      <c r="AT1161" s="41"/>
      <c r="AU1161" s="41"/>
      <c r="AV1161" s="41"/>
      <c r="AW1161" s="41"/>
      <c r="AX1161" s="41"/>
      <c r="AY1161" s="41"/>
      <c r="AZ1161" s="41"/>
      <c r="BA1161" s="41"/>
      <c r="BB1161" s="41"/>
    </row>
    <row r="1162" spans="20:54" s="42" customFormat="1" x14ac:dyDescent="0.25">
      <c r="T1162" s="41"/>
      <c r="W1162" s="43"/>
      <c r="X1162" s="43"/>
      <c r="Y1162" s="43"/>
      <c r="Z1162" s="43"/>
      <c r="AA1162" s="43"/>
      <c r="AB1162" s="43"/>
      <c r="AC1162" s="43"/>
      <c r="AD1162" s="43"/>
      <c r="AE1162" s="43"/>
      <c r="AF1162" s="43"/>
      <c r="AG1162" s="43"/>
      <c r="AH1162" s="43"/>
      <c r="AI1162" s="43"/>
      <c r="AJ1162" s="43"/>
      <c r="AK1162" s="43"/>
      <c r="AL1162" s="43"/>
      <c r="AM1162" s="43"/>
      <c r="AN1162" s="43"/>
      <c r="AO1162" s="43"/>
      <c r="AP1162" s="43"/>
      <c r="AQ1162" s="41"/>
      <c r="AR1162" s="41"/>
      <c r="AS1162" s="41"/>
      <c r="AT1162" s="41"/>
      <c r="AU1162" s="41"/>
      <c r="AV1162" s="41"/>
      <c r="AW1162" s="41"/>
      <c r="AX1162" s="41"/>
      <c r="AY1162" s="41"/>
      <c r="AZ1162" s="41"/>
      <c r="BA1162" s="41"/>
      <c r="BB1162" s="41"/>
    </row>
    <row r="1163" spans="20:54" s="42" customFormat="1" x14ac:dyDescent="0.25">
      <c r="T1163" s="41"/>
      <c r="W1163" s="43"/>
      <c r="X1163" s="43"/>
      <c r="Y1163" s="43"/>
      <c r="Z1163" s="43"/>
      <c r="AA1163" s="43"/>
      <c r="AB1163" s="43"/>
      <c r="AC1163" s="43"/>
      <c r="AD1163" s="43"/>
      <c r="AE1163" s="43"/>
      <c r="AF1163" s="43"/>
      <c r="AG1163" s="43"/>
      <c r="AH1163" s="43"/>
      <c r="AI1163" s="43"/>
      <c r="AJ1163" s="43"/>
      <c r="AK1163" s="43"/>
      <c r="AL1163" s="43"/>
      <c r="AM1163" s="43"/>
      <c r="AN1163" s="43"/>
      <c r="AO1163" s="43"/>
      <c r="AP1163" s="43"/>
      <c r="AQ1163" s="41"/>
      <c r="AR1163" s="41"/>
      <c r="AS1163" s="41"/>
      <c r="AT1163" s="41"/>
      <c r="AU1163" s="41"/>
      <c r="AV1163" s="41"/>
      <c r="AW1163" s="41"/>
      <c r="AX1163" s="41"/>
      <c r="AY1163" s="41"/>
      <c r="AZ1163" s="41"/>
      <c r="BA1163" s="41"/>
      <c r="BB1163" s="41"/>
    </row>
    <row r="1164" spans="20:54" s="42" customFormat="1" x14ac:dyDescent="0.25">
      <c r="T1164" s="41"/>
      <c r="W1164" s="43"/>
      <c r="X1164" s="43"/>
      <c r="Y1164" s="43"/>
      <c r="Z1164" s="43"/>
      <c r="AA1164" s="43"/>
      <c r="AB1164" s="43"/>
      <c r="AC1164" s="43"/>
      <c r="AD1164" s="43"/>
      <c r="AE1164" s="43"/>
      <c r="AF1164" s="43"/>
      <c r="AG1164" s="43"/>
      <c r="AH1164" s="43"/>
      <c r="AI1164" s="43"/>
      <c r="AJ1164" s="43"/>
      <c r="AK1164" s="43"/>
      <c r="AL1164" s="43"/>
      <c r="AM1164" s="43"/>
      <c r="AN1164" s="43"/>
      <c r="AO1164" s="43"/>
      <c r="AP1164" s="43"/>
      <c r="AQ1164" s="41"/>
      <c r="AR1164" s="41"/>
      <c r="AS1164" s="41"/>
      <c r="AT1164" s="41"/>
      <c r="AU1164" s="41"/>
      <c r="AV1164" s="41"/>
      <c r="AW1164" s="41"/>
      <c r="AX1164" s="41"/>
      <c r="AY1164" s="41"/>
      <c r="AZ1164" s="41"/>
      <c r="BA1164" s="41"/>
      <c r="BB1164" s="41"/>
    </row>
    <row r="1165" spans="20:54" s="42" customFormat="1" x14ac:dyDescent="0.25">
      <c r="T1165" s="41"/>
      <c r="W1165" s="43"/>
      <c r="X1165" s="43"/>
      <c r="Y1165" s="43"/>
      <c r="Z1165" s="43"/>
      <c r="AA1165" s="43"/>
      <c r="AB1165" s="43"/>
      <c r="AC1165" s="43"/>
      <c r="AD1165" s="43"/>
      <c r="AE1165" s="43"/>
      <c r="AF1165" s="43"/>
      <c r="AG1165" s="43"/>
      <c r="AH1165" s="43"/>
      <c r="AI1165" s="43"/>
      <c r="AJ1165" s="43"/>
      <c r="AK1165" s="43"/>
      <c r="AL1165" s="43"/>
      <c r="AM1165" s="43"/>
      <c r="AN1165" s="43"/>
      <c r="AO1165" s="43"/>
      <c r="AP1165" s="43"/>
      <c r="AQ1165" s="41"/>
      <c r="AR1165" s="41"/>
      <c r="AS1165" s="41"/>
      <c r="AT1165" s="41"/>
      <c r="AU1165" s="41"/>
      <c r="AV1165" s="41"/>
      <c r="AW1165" s="41"/>
      <c r="AX1165" s="41"/>
      <c r="AY1165" s="41"/>
      <c r="AZ1165" s="41"/>
      <c r="BA1165" s="41"/>
      <c r="BB1165" s="41"/>
    </row>
    <row r="1166" spans="20:54" s="42" customFormat="1" x14ac:dyDescent="0.25">
      <c r="T1166" s="41"/>
      <c r="W1166" s="43"/>
      <c r="X1166" s="43"/>
      <c r="Y1166" s="43"/>
      <c r="Z1166" s="43"/>
      <c r="AA1166" s="43"/>
      <c r="AB1166" s="43"/>
      <c r="AC1166" s="43"/>
      <c r="AD1166" s="43"/>
      <c r="AE1166" s="43"/>
      <c r="AF1166" s="43"/>
      <c r="AG1166" s="43"/>
      <c r="AH1166" s="43"/>
      <c r="AI1166" s="43"/>
      <c r="AJ1166" s="43"/>
      <c r="AK1166" s="43"/>
      <c r="AL1166" s="43"/>
      <c r="AM1166" s="43"/>
      <c r="AN1166" s="43"/>
      <c r="AO1166" s="43"/>
      <c r="AP1166" s="43"/>
      <c r="AQ1166" s="41"/>
      <c r="AR1166" s="41"/>
      <c r="AS1166" s="41"/>
      <c r="AT1166" s="41"/>
      <c r="AU1166" s="41"/>
      <c r="AV1166" s="41"/>
      <c r="AW1166" s="41"/>
      <c r="AX1166" s="41"/>
      <c r="AY1166" s="41"/>
      <c r="AZ1166" s="41"/>
      <c r="BA1166" s="41"/>
      <c r="BB1166" s="41"/>
    </row>
    <row r="1167" spans="20:54" s="42" customFormat="1" x14ac:dyDescent="0.25">
      <c r="T1167" s="41"/>
      <c r="W1167" s="43"/>
      <c r="X1167" s="43"/>
      <c r="Y1167" s="43"/>
      <c r="Z1167" s="43"/>
      <c r="AA1167" s="43"/>
      <c r="AB1167" s="43"/>
      <c r="AC1167" s="43"/>
      <c r="AD1167" s="43"/>
      <c r="AE1167" s="43"/>
      <c r="AF1167" s="43"/>
      <c r="AG1167" s="43"/>
      <c r="AH1167" s="43"/>
      <c r="AI1167" s="43"/>
      <c r="AJ1167" s="43"/>
      <c r="AK1167" s="43"/>
      <c r="AL1167" s="43"/>
      <c r="AM1167" s="43"/>
      <c r="AN1167" s="43"/>
      <c r="AO1167" s="43"/>
      <c r="AP1167" s="43"/>
      <c r="AQ1167" s="41"/>
      <c r="AR1167" s="41"/>
      <c r="AS1167" s="41"/>
      <c r="AT1167" s="41"/>
      <c r="AU1167" s="41"/>
      <c r="AV1167" s="41"/>
      <c r="AW1167" s="41"/>
      <c r="AX1167" s="41"/>
      <c r="AY1167" s="41"/>
      <c r="AZ1167" s="41"/>
      <c r="BA1167" s="41"/>
      <c r="BB1167" s="41"/>
    </row>
    <row r="1168" spans="20:54" s="42" customFormat="1" x14ac:dyDescent="0.25">
      <c r="T1168" s="41"/>
      <c r="W1168" s="43"/>
      <c r="X1168" s="43"/>
      <c r="Y1168" s="43"/>
      <c r="Z1168" s="43"/>
      <c r="AA1168" s="43"/>
      <c r="AB1168" s="43"/>
      <c r="AC1168" s="43"/>
      <c r="AD1168" s="43"/>
      <c r="AE1168" s="43"/>
      <c r="AF1168" s="43"/>
      <c r="AG1168" s="43"/>
      <c r="AH1168" s="43"/>
      <c r="AI1168" s="43"/>
      <c r="AJ1168" s="43"/>
      <c r="AK1168" s="43"/>
      <c r="AL1168" s="43"/>
      <c r="AM1168" s="43"/>
      <c r="AN1168" s="43"/>
      <c r="AO1168" s="43"/>
      <c r="AP1168" s="43"/>
      <c r="AQ1168" s="41"/>
      <c r="AR1168" s="41"/>
      <c r="AS1168" s="41"/>
      <c r="AT1168" s="41"/>
      <c r="AU1168" s="41"/>
      <c r="AV1168" s="41"/>
      <c r="AW1168" s="41"/>
      <c r="AX1168" s="41"/>
      <c r="AY1168" s="41"/>
      <c r="AZ1168" s="41"/>
      <c r="BA1168" s="41"/>
      <c r="BB1168" s="41"/>
    </row>
    <row r="1169" spans="20:54" s="42" customFormat="1" x14ac:dyDescent="0.25">
      <c r="T1169" s="41"/>
      <c r="W1169" s="43"/>
      <c r="X1169" s="43"/>
      <c r="Y1169" s="43"/>
      <c r="Z1169" s="43"/>
      <c r="AA1169" s="43"/>
      <c r="AB1169" s="43"/>
      <c r="AC1169" s="43"/>
      <c r="AD1169" s="43"/>
      <c r="AE1169" s="43"/>
      <c r="AF1169" s="43"/>
      <c r="AG1169" s="43"/>
      <c r="AH1169" s="43"/>
      <c r="AI1169" s="43"/>
      <c r="AJ1169" s="43"/>
      <c r="AK1169" s="43"/>
      <c r="AL1169" s="43"/>
      <c r="AM1169" s="43"/>
      <c r="AN1169" s="43"/>
      <c r="AO1169" s="43"/>
      <c r="AP1169" s="43"/>
      <c r="AQ1169" s="41"/>
      <c r="AR1169" s="41"/>
      <c r="AS1169" s="41"/>
      <c r="AT1169" s="41"/>
      <c r="AU1169" s="41"/>
      <c r="AV1169" s="41"/>
      <c r="AW1169" s="41"/>
      <c r="AX1169" s="41"/>
      <c r="AY1169" s="41"/>
      <c r="AZ1169" s="41"/>
      <c r="BA1169" s="41"/>
      <c r="BB1169" s="41"/>
    </row>
    <row r="1170" spans="20:54" s="42" customFormat="1" x14ac:dyDescent="0.25">
      <c r="T1170" s="41"/>
      <c r="W1170" s="43"/>
      <c r="X1170" s="43"/>
      <c r="Y1170" s="43"/>
      <c r="Z1170" s="43"/>
      <c r="AA1170" s="43"/>
      <c r="AB1170" s="43"/>
      <c r="AC1170" s="43"/>
      <c r="AD1170" s="43"/>
      <c r="AE1170" s="43"/>
      <c r="AF1170" s="43"/>
      <c r="AG1170" s="43"/>
      <c r="AH1170" s="43"/>
      <c r="AI1170" s="43"/>
      <c r="AJ1170" s="43"/>
      <c r="AK1170" s="43"/>
      <c r="AL1170" s="43"/>
      <c r="AM1170" s="43"/>
      <c r="AN1170" s="43"/>
      <c r="AO1170" s="43"/>
      <c r="AP1170" s="43"/>
      <c r="AQ1170" s="41"/>
      <c r="AR1170" s="41"/>
      <c r="AS1170" s="41"/>
      <c r="AT1170" s="41"/>
      <c r="AU1170" s="41"/>
      <c r="AV1170" s="41"/>
      <c r="AW1170" s="41"/>
      <c r="AX1170" s="41"/>
      <c r="AY1170" s="41"/>
      <c r="AZ1170" s="41"/>
      <c r="BA1170" s="41"/>
      <c r="BB1170" s="41"/>
    </row>
    <row r="1171" spans="20:54" s="42" customFormat="1" x14ac:dyDescent="0.25">
      <c r="T1171" s="41"/>
      <c r="W1171" s="43"/>
      <c r="X1171" s="43"/>
      <c r="Y1171" s="43"/>
      <c r="Z1171" s="43"/>
      <c r="AA1171" s="43"/>
      <c r="AB1171" s="43"/>
      <c r="AC1171" s="43"/>
      <c r="AD1171" s="43"/>
      <c r="AE1171" s="43"/>
      <c r="AF1171" s="43"/>
      <c r="AG1171" s="43"/>
      <c r="AH1171" s="43"/>
      <c r="AI1171" s="43"/>
      <c r="AJ1171" s="43"/>
      <c r="AK1171" s="43"/>
      <c r="AL1171" s="43"/>
      <c r="AM1171" s="43"/>
      <c r="AN1171" s="43"/>
      <c r="AO1171" s="43"/>
      <c r="AP1171" s="43"/>
      <c r="AQ1171" s="41"/>
      <c r="AR1171" s="41"/>
      <c r="AS1171" s="41"/>
      <c r="AT1171" s="41"/>
      <c r="AU1171" s="41"/>
      <c r="AV1171" s="41"/>
      <c r="AW1171" s="41"/>
      <c r="AX1171" s="41"/>
      <c r="AY1171" s="41"/>
      <c r="AZ1171" s="41"/>
      <c r="BA1171" s="41"/>
      <c r="BB1171" s="41"/>
    </row>
    <row r="1172" spans="20:54" s="42" customFormat="1" x14ac:dyDescent="0.25">
      <c r="T1172" s="41"/>
      <c r="W1172" s="43"/>
      <c r="X1172" s="43"/>
      <c r="Y1172" s="43"/>
      <c r="Z1172" s="43"/>
      <c r="AA1172" s="43"/>
      <c r="AB1172" s="43"/>
      <c r="AC1172" s="43"/>
      <c r="AD1172" s="43"/>
      <c r="AE1172" s="43"/>
      <c r="AF1172" s="43"/>
      <c r="AG1172" s="43"/>
      <c r="AH1172" s="43"/>
      <c r="AI1172" s="43"/>
      <c r="AJ1172" s="43"/>
      <c r="AK1172" s="43"/>
      <c r="AL1172" s="43"/>
      <c r="AM1172" s="43"/>
      <c r="AN1172" s="43"/>
      <c r="AO1172" s="43"/>
      <c r="AP1172" s="43"/>
      <c r="AQ1172" s="41"/>
      <c r="AR1172" s="41"/>
      <c r="AS1172" s="41"/>
      <c r="AT1172" s="41"/>
      <c r="AU1172" s="41"/>
      <c r="AV1172" s="41"/>
      <c r="AW1172" s="41"/>
      <c r="AX1172" s="41"/>
      <c r="AY1172" s="41"/>
      <c r="AZ1172" s="41"/>
      <c r="BA1172" s="41"/>
      <c r="BB1172" s="41"/>
    </row>
    <row r="1173" spans="20:54" s="42" customFormat="1" x14ac:dyDescent="0.25">
      <c r="T1173" s="41"/>
      <c r="W1173" s="43"/>
      <c r="X1173" s="43"/>
      <c r="Y1173" s="43"/>
      <c r="Z1173" s="43"/>
      <c r="AA1173" s="43"/>
      <c r="AB1173" s="43"/>
      <c r="AC1173" s="43"/>
      <c r="AD1173" s="43"/>
      <c r="AE1173" s="43"/>
      <c r="AF1173" s="43"/>
      <c r="AG1173" s="43"/>
      <c r="AH1173" s="43"/>
      <c r="AI1173" s="43"/>
      <c r="AJ1173" s="43"/>
      <c r="AK1173" s="43"/>
      <c r="AL1173" s="43"/>
      <c r="AM1173" s="43"/>
      <c r="AN1173" s="43"/>
      <c r="AO1173" s="43"/>
      <c r="AP1173" s="43"/>
      <c r="AQ1173" s="41"/>
      <c r="AR1173" s="41"/>
      <c r="AS1173" s="41"/>
      <c r="AT1173" s="41"/>
      <c r="AU1173" s="41"/>
      <c r="AV1173" s="41"/>
      <c r="AW1173" s="41"/>
      <c r="AX1173" s="41"/>
      <c r="AY1173" s="41"/>
      <c r="AZ1173" s="41"/>
      <c r="BA1173" s="41"/>
      <c r="BB1173" s="41"/>
    </row>
    <row r="1174" spans="20:54" s="42" customFormat="1" x14ac:dyDescent="0.25">
      <c r="T1174" s="41"/>
      <c r="W1174" s="43"/>
      <c r="X1174" s="43"/>
      <c r="Y1174" s="43"/>
      <c r="Z1174" s="43"/>
      <c r="AA1174" s="43"/>
      <c r="AB1174" s="43"/>
      <c r="AC1174" s="43"/>
      <c r="AD1174" s="43"/>
      <c r="AE1174" s="43"/>
      <c r="AF1174" s="43"/>
      <c r="AG1174" s="43"/>
      <c r="AH1174" s="43"/>
      <c r="AI1174" s="43"/>
      <c r="AJ1174" s="43"/>
      <c r="AK1174" s="43"/>
      <c r="AL1174" s="43"/>
      <c r="AM1174" s="43"/>
      <c r="AN1174" s="43"/>
      <c r="AO1174" s="43"/>
      <c r="AP1174" s="43"/>
      <c r="AQ1174" s="41"/>
      <c r="AR1174" s="41"/>
      <c r="AS1174" s="41"/>
      <c r="AT1174" s="41"/>
      <c r="AU1174" s="41"/>
      <c r="AV1174" s="41"/>
      <c r="AW1174" s="41"/>
      <c r="AX1174" s="41"/>
      <c r="AY1174" s="41"/>
      <c r="AZ1174" s="41"/>
      <c r="BA1174" s="41"/>
      <c r="BB1174" s="41"/>
    </row>
    <row r="1175" spans="20:54" s="42" customFormat="1" x14ac:dyDescent="0.25">
      <c r="T1175" s="41"/>
      <c r="W1175" s="43"/>
      <c r="X1175" s="43"/>
      <c r="Y1175" s="43"/>
      <c r="Z1175" s="43"/>
      <c r="AA1175" s="43"/>
      <c r="AB1175" s="43"/>
      <c r="AC1175" s="43"/>
      <c r="AD1175" s="43"/>
      <c r="AE1175" s="43"/>
      <c r="AF1175" s="43"/>
      <c r="AG1175" s="43"/>
      <c r="AH1175" s="43"/>
      <c r="AI1175" s="43"/>
      <c r="AJ1175" s="43"/>
      <c r="AK1175" s="43"/>
      <c r="AL1175" s="43"/>
      <c r="AM1175" s="43"/>
      <c r="AN1175" s="43"/>
      <c r="AO1175" s="43"/>
      <c r="AP1175" s="43"/>
      <c r="AQ1175" s="41"/>
      <c r="AR1175" s="41"/>
      <c r="AS1175" s="41"/>
      <c r="AT1175" s="41"/>
      <c r="AU1175" s="41"/>
      <c r="AV1175" s="41"/>
      <c r="AW1175" s="41"/>
      <c r="AX1175" s="41"/>
      <c r="AY1175" s="41"/>
      <c r="AZ1175" s="41"/>
      <c r="BA1175" s="41"/>
      <c r="BB1175" s="41"/>
    </row>
    <row r="1176" spans="20:54" s="42" customFormat="1" x14ac:dyDescent="0.25">
      <c r="T1176" s="41"/>
      <c r="W1176" s="43"/>
      <c r="X1176" s="43"/>
      <c r="Y1176" s="43"/>
      <c r="Z1176" s="43"/>
      <c r="AA1176" s="43"/>
      <c r="AB1176" s="43"/>
      <c r="AC1176" s="43"/>
      <c r="AD1176" s="43"/>
      <c r="AE1176" s="43"/>
      <c r="AF1176" s="43"/>
      <c r="AG1176" s="43"/>
      <c r="AH1176" s="43"/>
      <c r="AI1176" s="43"/>
      <c r="AJ1176" s="43"/>
      <c r="AK1176" s="43"/>
      <c r="AL1176" s="43"/>
      <c r="AM1176" s="43"/>
      <c r="AN1176" s="43"/>
      <c r="AO1176" s="43"/>
      <c r="AP1176" s="43"/>
      <c r="AQ1176" s="41"/>
      <c r="AR1176" s="41"/>
      <c r="AS1176" s="41"/>
      <c r="AT1176" s="41"/>
      <c r="AU1176" s="41"/>
      <c r="AV1176" s="41"/>
      <c r="AW1176" s="41"/>
      <c r="AX1176" s="41"/>
      <c r="AY1176" s="41"/>
      <c r="AZ1176" s="41"/>
      <c r="BA1176" s="41"/>
      <c r="BB1176" s="41"/>
    </row>
    <row r="1177" spans="20:54" s="42" customFormat="1" x14ac:dyDescent="0.25">
      <c r="T1177" s="41"/>
      <c r="W1177" s="43"/>
      <c r="X1177" s="43"/>
      <c r="Y1177" s="43"/>
      <c r="Z1177" s="43"/>
      <c r="AA1177" s="43"/>
      <c r="AB1177" s="43"/>
      <c r="AC1177" s="43"/>
      <c r="AD1177" s="43"/>
      <c r="AE1177" s="43"/>
      <c r="AF1177" s="43"/>
      <c r="AG1177" s="43"/>
      <c r="AH1177" s="43"/>
      <c r="AI1177" s="43"/>
      <c r="AJ1177" s="43"/>
      <c r="AK1177" s="43"/>
      <c r="AL1177" s="43"/>
      <c r="AM1177" s="43"/>
      <c r="AN1177" s="43"/>
      <c r="AO1177" s="43"/>
      <c r="AP1177" s="43"/>
      <c r="AQ1177" s="41"/>
      <c r="AR1177" s="41"/>
      <c r="AS1177" s="41"/>
      <c r="AT1177" s="41"/>
      <c r="AU1177" s="41"/>
      <c r="AV1177" s="41"/>
      <c r="AW1177" s="41"/>
      <c r="AX1177" s="41"/>
      <c r="AY1177" s="41"/>
      <c r="AZ1177" s="41"/>
      <c r="BA1177" s="41"/>
      <c r="BB1177" s="41"/>
    </row>
    <row r="1178" spans="20:54" s="42" customFormat="1" x14ac:dyDescent="0.25">
      <c r="T1178" s="41"/>
      <c r="W1178" s="43"/>
      <c r="X1178" s="43"/>
      <c r="Y1178" s="43"/>
      <c r="Z1178" s="43"/>
      <c r="AA1178" s="43"/>
      <c r="AB1178" s="43"/>
      <c r="AC1178" s="43"/>
      <c r="AD1178" s="43"/>
      <c r="AE1178" s="43"/>
      <c r="AF1178" s="43"/>
      <c r="AG1178" s="43"/>
      <c r="AH1178" s="43"/>
      <c r="AI1178" s="43"/>
      <c r="AJ1178" s="43"/>
      <c r="AK1178" s="43"/>
      <c r="AL1178" s="43"/>
      <c r="AM1178" s="43"/>
      <c r="AN1178" s="43"/>
      <c r="AO1178" s="43"/>
      <c r="AP1178" s="43"/>
      <c r="AQ1178" s="41"/>
      <c r="AR1178" s="41"/>
      <c r="AS1178" s="41"/>
      <c r="AT1178" s="41"/>
      <c r="AU1178" s="41"/>
      <c r="AV1178" s="41"/>
      <c r="AW1178" s="41"/>
      <c r="AX1178" s="41"/>
      <c r="AY1178" s="41"/>
      <c r="AZ1178" s="41"/>
      <c r="BA1178" s="41"/>
      <c r="BB1178" s="41"/>
    </row>
    <row r="1179" spans="20:54" s="42" customFormat="1" x14ac:dyDescent="0.25">
      <c r="T1179" s="41"/>
      <c r="W1179" s="43"/>
      <c r="X1179" s="43"/>
      <c r="Y1179" s="43"/>
      <c r="Z1179" s="43"/>
      <c r="AA1179" s="43"/>
      <c r="AB1179" s="43"/>
      <c r="AC1179" s="43"/>
      <c r="AD1179" s="43"/>
      <c r="AE1179" s="43"/>
      <c r="AF1179" s="43"/>
      <c r="AG1179" s="43"/>
      <c r="AH1179" s="43"/>
      <c r="AI1179" s="43"/>
      <c r="AJ1179" s="43"/>
      <c r="AK1179" s="43"/>
      <c r="AL1179" s="43"/>
      <c r="AM1179" s="43"/>
      <c r="AN1179" s="43"/>
      <c r="AO1179" s="43"/>
      <c r="AP1179" s="43"/>
      <c r="AQ1179" s="41"/>
      <c r="AR1179" s="41"/>
      <c r="AS1179" s="41"/>
      <c r="AT1179" s="41"/>
      <c r="AU1179" s="41"/>
      <c r="AV1179" s="41"/>
      <c r="AW1179" s="41"/>
      <c r="AX1179" s="41"/>
      <c r="AY1179" s="41"/>
      <c r="AZ1179" s="41"/>
      <c r="BA1179" s="41"/>
      <c r="BB1179" s="41"/>
    </row>
    <row r="1180" spans="20:54" s="42" customFormat="1" x14ac:dyDescent="0.25">
      <c r="T1180" s="41"/>
      <c r="W1180" s="43"/>
      <c r="X1180" s="43"/>
      <c r="Y1180" s="43"/>
      <c r="Z1180" s="43"/>
      <c r="AA1180" s="43"/>
      <c r="AB1180" s="43"/>
      <c r="AC1180" s="43"/>
      <c r="AD1180" s="43"/>
      <c r="AE1180" s="43"/>
      <c r="AF1180" s="43"/>
      <c r="AG1180" s="43"/>
      <c r="AH1180" s="43"/>
      <c r="AI1180" s="43"/>
      <c r="AJ1180" s="43"/>
      <c r="AK1180" s="43"/>
      <c r="AL1180" s="43"/>
      <c r="AM1180" s="43"/>
      <c r="AN1180" s="43"/>
      <c r="AO1180" s="43"/>
      <c r="AP1180" s="43"/>
      <c r="AQ1180" s="41"/>
      <c r="AR1180" s="41"/>
      <c r="AS1180" s="41"/>
      <c r="AT1180" s="41"/>
      <c r="AU1180" s="41"/>
      <c r="AV1180" s="41"/>
      <c r="AW1180" s="41"/>
      <c r="AX1180" s="41"/>
      <c r="AY1180" s="41"/>
      <c r="AZ1180" s="41"/>
      <c r="BA1180" s="41"/>
      <c r="BB1180" s="41"/>
    </row>
    <row r="1181" spans="20:54" s="42" customFormat="1" x14ac:dyDescent="0.25">
      <c r="T1181" s="41"/>
      <c r="W1181" s="43"/>
      <c r="X1181" s="43"/>
      <c r="Y1181" s="43"/>
      <c r="Z1181" s="43"/>
      <c r="AA1181" s="43"/>
      <c r="AB1181" s="43"/>
      <c r="AC1181" s="43"/>
      <c r="AD1181" s="43"/>
      <c r="AE1181" s="43"/>
      <c r="AF1181" s="43"/>
      <c r="AG1181" s="43"/>
      <c r="AH1181" s="43"/>
      <c r="AI1181" s="43"/>
      <c r="AJ1181" s="43"/>
      <c r="AK1181" s="43"/>
      <c r="AL1181" s="43"/>
      <c r="AM1181" s="43"/>
      <c r="AN1181" s="43"/>
      <c r="AO1181" s="43"/>
      <c r="AP1181" s="43"/>
      <c r="AQ1181" s="41"/>
      <c r="AR1181" s="41"/>
      <c r="AS1181" s="41"/>
      <c r="AT1181" s="41"/>
      <c r="AU1181" s="41"/>
      <c r="AV1181" s="41"/>
      <c r="AW1181" s="41"/>
      <c r="AX1181" s="41"/>
      <c r="AY1181" s="41"/>
      <c r="AZ1181" s="41"/>
      <c r="BA1181" s="41"/>
      <c r="BB1181" s="41"/>
    </row>
    <row r="1182" spans="20:54" s="42" customFormat="1" x14ac:dyDescent="0.25">
      <c r="T1182" s="41"/>
      <c r="W1182" s="43"/>
      <c r="X1182" s="43"/>
      <c r="Y1182" s="43"/>
      <c r="Z1182" s="43"/>
      <c r="AA1182" s="43"/>
      <c r="AB1182" s="43"/>
      <c r="AC1182" s="43"/>
      <c r="AD1182" s="43"/>
      <c r="AE1182" s="43"/>
      <c r="AF1182" s="43"/>
      <c r="AG1182" s="43"/>
      <c r="AH1182" s="43"/>
      <c r="AI1182" s="43"/>
      <c r="AJ1182" s="43"/>
      <c r="AK1182" s="43"/>
      <c r="AL1182" s="43"/>
      <c r="AM1182" s="43"/>
      <c r="AN1182" s="43"/>
      <c r="AO1182" s="43"/>
      <c r="AP1182" s="43"/>
      <c r="AQ1182" s="41"/>
      <c r="AR1182" s="41"/>
      <c r="AS1182" s="41"/>
      <c r="AT1182" s="41"/>
      <c r="AU1182" s="41"/>
      <c r="AV1182" s="41"/>
      <c r="AW1182" s="41"/>
      <c r="AX1182" s="41"/>
      <c r="AY1182" s="41"/>
      <c r="AZ1182" s="41"/>
      <c r="BA1182" s="41"/>
      <c r="BB1182" s="41"/>
    </row>
    <row r="1183" spans="20:54" s="42" customFormat="1" x14ac:dyDescent="0.25">
      <c r="T1183" s="41"/>
      <c r="W1183" s="43"/>
      <c r="X1183" s="43"/>
      <c r="Y1183" s="43"/>
      <c r="Z1183" s="43"/>
      <c r="AA1183" s="43"/>
      <c r="AB1183" s="43"/>
      <c r="AC1183" s="43"/>
      <c r="AD1183" s="43"/>
      <c r="AE1183" s="43"/>
      <c r="AF1183" s="43"/>
      <c r="AG1183" s="43"/>
      <c r="AH1183" s="43"/>
      <c r="AI1183" s="43"/>
      <c r="AJ1183" s="43"/>
      <c r="AK1183" s="43"/>
      <c r="AL1183" s="43"/>
      <c r="AM1183" s="43"/>
      <c r="AN1183" s="43"/>
      <c r="AO1183" s="43"/>
      <c r="AP1183" s="43"/>
      <c r="AQ1183" s="41"/>
      <c r="AR1183" s="41"/>
      <c r="AS1183" s="41"/>
      <c r="AT1183" s="41"/>
      <c r="AU1183" s="41"/>
      <c r="AV1183" s="41"/>
      <c r="AW1183" s="41"/>
      <c r="AX1183" s="41"/>
      <c r="AY1183" s="41"/>
      <c r="AZ1183" s="41"/>
      <c r="BA1183" s="41"/>
      <c r="BB1183" s="41"/>
    </row>
    <row r="1184" spans="20:54" s="42" customFormat="1" x14ac:dyDescent="0.25">
      <c r="T1184" s="41"/>
      <c r="W1184" s="43"/>
      <c r="X1184" s="43"/>
      <c r="Y1184" s="43"/>
      <c r="Z1184" s="43"/>
      <c r="AA1184" s="43"/>
      <c r="AB1184" s="43"/>
      <c r="AC1184" s="43"/>
      <c r="AD1184" s="43"/>
      <c r="AE1184" s="43"/>
      <c r="AF1184" s="43"/>
      <c r="AG1184" s="43"/>
      <c r="AH1184" s="43"/>
      <c r="AI1184" s="43"/>
      <c r="AJ1184" s="43"/>
      <c r="AK1184" s="43"/>
      <c r="AL1184" s="43"/>
      <c r="AM1184" s="43"/>
      <c r="AN1184" s="43"/>
      <c r="AO1184" s="43"/>
      <c r="AP1184" s="43"/>
      <c r="AQ1184" s="41"/>
      <c r="AR1184" s="41"/>
      <c r="AS1184" s="41"/>
      <c r="AT1184" s="41"/>
      <c r="AU1184" s="41"/>
      <c r="AV1184" s="41"/>
      <c r="AW1184" s="41"/>
      <c r="AX1184" s="41"/>
      <c r="AY1184" s="41"/>
      <c r="AZ1184" s="41"/>
      <c r="BA1184" s="41"/>
      <c r="BB1184" s="41"/>
    </row>
    <row r="1185" spans="20:54" s="42" customFormat="1" x14ac:dyDescent="0.25">
      <c r="T1185" s="41"/>
      <c r="W1185" s="43"/>
      <c r="X1185" s="43"/>
      <c r="Y1185" s="43"/>
      <c r="Z1185" s="43"/>
      <c r="AA1185" s="43"/>
      <c r="AB1185" s="43"/>
      <c r="AC1185" s="43"/>
      <c r="AD1185" s="43"/>
      <c r="AE1185" s="43"/>
      <c r="AF1185" s="43"/>
      <c r="AG1185" s="43"/>
      <c r="AH1185" s="43"/>
      <c r="AI1185" s="43"/>
      <c r="AJ1185" s="43"/>
      <c r="AK1185" s="43"/>
      <c r="AL1185" s="43"/>
      <c r="AM1185" s="43"/>
      <c r="AN1185" s="43"/>
      <c r="AO1185" s="43"/>
      <c r="AP1185" s="43"/>
      <c r="AQ1185" s="41"/>
      <c r="AR1185" s="41"/>
      <c r="AS1185" s="41"/>
      <c r="AT1185" s="41"/>
      <c r="AU1185" s="41"/>
      <c r="AV1185" s="41"/>
      <c r="AW1185" s="41"/>
      <c r="AX1185" s="41"/>
      <c r="AY1185" s="41"/>
      <c r="AZ1185" s="41"/>
      <c r="BA1185" s="41"/>
      <c r="BB1185" s="41"/>
    </row>
    <row r="1186" spans="20:54" s="42" customFormat="1" x14ac:dyDescent="0.25">
      <c r="T1186" s="41"/>
      <c r="W1186" s="43"/>
      <c r="X1186" s="43"/>
      <c r="Y1186" s="43"/>
      <c r="Z1186" s="43"/>
      <c r="AA1186" s="43"/>
      <c r="AB1186" s="43"/>
      <c r="AC1186" s="43"/>
      <c r="AD1186" s="43"/>
      <c r="AE1186" s="43"/>
      <c r="AF1186" s="43"/>
      <c r="AG1186" s="43"/>
      <c r="AH1186" s="43"/>
      <c r="AI1186" s="43"/>
      <c r="AJ1186" s="43"/>
      <c r="AK1186" s="43"/>
      <c r="AL1186" s="43"/>
      <c r="AM1186" s="43"/>
      <c r="AN1186" s="43"/>
      <c r="AO1186" s="43"/>
      <c r="AP1186" s="43"/>
      <c r="AQ1186" s="41"/>
      <c r="AR1186" s="41"/>
      <c r="AS1186" s="41"/>
      <c r="AT1186" s="41"/>
      <c r="AU1186" s="41"/>
      <c r="AV1186" s="41"/>
      <c r="AW1186" s="41"/>
      <c r="AX1186" s="41"/>
      <c r="AY1186" s="41"/>
      <c r="AZ1186" s="41"/>
      <c r="BA1186" s="41"/>
      <c r="BB1186" s="41"/>
    </row>
    <row r="1187" spans="20:54" s="42" customFormat="1" x14ac:dyDescent="0.25">
      <c r="T1187" s="41"/>
      <c r="W1187" s="43"/>
      <c r="X1187" s="43"/>
      <c r="Y1187" s="43"/>
      <c r="Z1187" s="43"/>
      <c r="AA1187" s="43"/>
      <c r="AB1187" s="43"/>
      <c r="AC1187" s="43"/>
      <c r="AD1187" s="43"/>
      <c r="AE1187" s="43"/>
      <c r="AF1187" s="43"/>
      <c r="AG1187" s="43"/>
      <c r="AH1187" s="43"/>
      <c r="AI1187" s="43"/>
      <c r="AJ1187" s="43"/>
      <c r="AK1187" s="43"/>
      <c r="AL1187" s="43"/>
      <c r="AM1187" s="43"/>
      <c r="AN1187" s="43"/>
      <c r="AO1187" s="43"/>
      <c r="AP1187" s="43"/>
      <c r="AQ1187" s="41"/>
      <c r="AR1187" s="41"/>
      <c r="AS1187" s="41"/>
      <c r="AT1187" s="41"/>
      <c r="AU1187" s="41"/>
      <c r="AV1187" s="41"/>
      <c r="AW1187" s="41"/>
      <c r="AX1187" s="41"/>
      <c r="AY1187" s="41"/>
      <c r="AZ1187" s="41"/>
      <c r="BA1187" s="41"/>
      <c r="BB1187" s="41"/>
    </row>
    <row r="1188" spans="20:54" s="42" customFormat="1" x14ac:dyDescent="0.25">
      <c r="T1188" s="41"/>
      <c r="W1188" s="43"/>
      <c r="X1188" s="43"/>
      <c r="Y1188" s="43"/>
      <c r="Z1188" s="43"/>
      <c r="AA1188" s="43"/>
      <c r="AB1188" s="43"/>
      <c r="AC1188" s="43"/>
      <c r="AD1188" s="43"/>
      <c r="AE1188" s="43"/>
      <c r="AF1188" s="43"/>
      <c r="AG1188" s="43"/>
      <c r="AH1188" s="43"/>
      <c r="AI1188" s="43"/>
      <c r="AJ1188" s="43"/>
      <c r="AK1188" s="43"/>
      <c r="AL1188" s="43"/>
      <c r="AM1188" s="43"/>
      <c r="AN1188" s="43"/>
      <c r="AO1188" s="43"/>
      <c r="AP1188" s="43"/>
      <c r="AQ1188" s="41"/>
      <c r="AR1188" s="41"/>
      <c r="AS1188" s="41"/>
      <c r="AT1188" s="41"/>
      <c r="AU1188" s="41"/>
      <c r="AV1188" s="41"/>
      <c r="AW1188" s="41"/>
      <c r="AX1188" s="41"/>
      <c r="AY1188" s="41"/>
      <c r="AZ1188" s="41"/>
      <c r="BA1188" s="41"/>
      <c r="BB1188" s="41"/>
    </row>
    <row r="1189" spans="20:54" s="42" customFormat="1" x14ac:dyDescent="0.25">
      <c r="T1189" s="41"/>
      <c r="W1189" s="43"/>
      <c r="X1189" s="43"/>
      <c r="Y1189" s="43"/>
      <c r="Z1189" s="43"/>
      <c r="AA1189" s="43"/>
      <c r="AB1189" s="43"/>
      <c r="AC1189" s="43"/>
      <c r="AD1189" s="43"/>
      <c r="AE1189" s="43"/>
      <c r="AF1189" s="43"/>
      <c r="AG1189" s="43"/>
      <c r="AH1189" s="43"/>
      <c r="AI1189" s="43"/>
      <c r="AJ1189" s="43"/>
      <c r="AK1189" s="43"/>
      <c r="AL1189" s="43"/>
      <c r="AM1189" s="43"/>
      <c r="AN1189" s="43"/>
      <c r="AO1189" s="43"/>
      <c r="AP1189" s="43"/>
      <c r="AQ1189" s="41"/>
      <c r="AR1189" s="41"/>
      <c r="AS1189" s="41"/>
      <c r="AT1189" s="41"/>
      <c r="AU1189" s="41"/>
      <c r="AV1189" s="41"/>
      <c r="AW1189" s="41"/>
      <c r="AX1189" s="41"/>
      <c r="AY1189" s="41"/>
      <c r="AZ1189" s="41"/>
      <c r="BA1189" s="41"/>
      <c r="BB1189" s="41"/>
    </row>
    <row r="1190" spans="20:54" s="42" customFormat="1" x14ac:dyDescent="0.25">
      <c r="T1190" s="41"/>
      <c r="W1190" s="43"/>
      <c r="X1190" s="43"/>
      <c r="Y1190" s="43"/>
      <c r="Z1190" s="43"/>
      <c r="AA1190" s="43"/>
      <c r="AB1190" s="43"/>
      <c r="AC1190" s="43"/>
      <c r="AD1190" s="43"/>
      <c r="AE1190" s="43"/>
      <c r="AF1190" s="43"/>
      <c r="AG1190" s="43"/>
      <c r="AH1190" s="43"/>
      <c r="AI1190" s="43"/>
      <c r="AJ1190" s="43"/>
      <c r="AK1190" s="43"/>
      <c r="AL1190" s="43"/>
      <c r="AM1190" s="43"/>
      <c r="AN1190" s="43"/>
      <c r="AO1190" s="43"/>
      <c r="AP1190" s="43"/>
      <c r="AQ1190" s="41"/>
      <c r="AR1190" s="41"/>
      <c r="AS1190" s="41"/>
      <c r="AT1190" s="41"/>
      <c r="AU1190" s="41"/>
      <c r="AV1190" s="41"/>
      <c r="AW1190" s="41"/>
      <c r="AX1190" s="41"/>
      <c r="AY1190" s="41"/>
      <c r="AZ1190" s="41"/>
      <c r="BA1190" s="41"/>
      <c r="BB1190" s="41"/>
    </row>
    <row r="1191" spans="20:54" s="42" customFormat="1" x14ac:dyDescent="0.25">
      <c r="T1191" s="41"/>
      <c r="W1191" s="43"/>
      <c r="X1191" s="43"/>
      <c r="Y1191" s="43"/>
      <c r="Z1191" s="43"/>
      <c r="AA1191" s="43"/>
      <c r="AB1191" s="43"/>
      <c r="AC1191" s="43"/>
      <c r="AD1191" s="43"/>
      <c r="AE1191" s="43"/>
      <c r="AF1191" s="43"/>
      <c r="AG1191" s="43"/>
      <c r="AH1191" s="43"/>
      <c r="AI1191" s="43"/>
      <c r="AJ1191" s="43"/>
      <c r="AK1191" s="43"/>
      <c r="AL1191" s="43"/>
      <c r="AM1191" s="43"/>
      <c r="AN1191" s="43"/>
      <c r="AO1191" s="43"/>
      <c r="AP1191" s="43"/>
      <c r="AQ1191" s="41"/>
      <c r="AR1191" s="41"/>
      <c r="AS1191" s="41"/>
      <c r="AT1191" s="41"/>
      <c r="AU1191" s="41"/>
      <c r="AV1191" s="41"/>
      <c r="AW1191" s="41"/>
      <c r="AX1191" s="41"/>
      <c r="AY1191" s="41"/>
      <c r="AZ1191" s="41"/>
      <c r="BA1191" s="41"/>
      <c r="BB1191" s="41"/>
    </row>
    <row r="1192" spans="20:54" s="42" customFormat="1" x14ac:dyDescent="0.25">
      <c r="T1192" s="41"/>
      <c r="W1192" s="43"/>
      <c r="X1192" s="43"/>
      <c r="Y1192" s="43"/>
      <c r="Z1192" s="43"/>
      <c r="AA1192" s="43"/>
      <c r="AB1192" s="43"/>
      <c r="AC1192" s="43"/>
      <c r="AD1192" s="43"/>
      <c r="AE1192" s="43"/>
      <c r="AF1192" s="43"/>
      <c r="AG1192" s="43"/>
      <c r="AH1192" s="43"/>
      <c r="AI1192" s="43"/>
      <c r="AJ1192" s="43"/>
      <c r="AK1192" s="43"/>
      <c r="AL1192" s="43"/>
      <c r="AM1192" s="43"/>
      <c r="AN1192" s="43"/>
      <c r="AO1192" s="43"/>
      <c r="AP1192" s="43"/>
      <c r="AQ1192" s="41"/>
      <c r="AR1192" s="41"/>
      <c r="AS1192" s="41"/>
      <c r="AT1192" s="41"/>
      <c r="AU1192" s="41"/>
      <c r="AV1192" s="41"/>
      <c r="AW1192" s="41"/>
      <c r="AX1192" s="41"/>
      <c r="AY1192" s="41"/>
      <c r="AZ1192" s="41"/>
      <c r="BA1192" s="41"/>
      <c r="BB1192" s="41"/>
    </row>
    <row r="1193" spans="20:54" s="42" customFormat="1" x14ac:dyDescent="0.25">
      <c r="T1193" s="41"/>
      <c r="W1193" s="43"/>
      <c r="X1193" s="43"/>
      <c r="Y1193" s="43"/>
      <c r="Z1193" s="43"/>
      <c r="AA1193" s="43"/>
      <c r="AB1193" s="43"/>
      <c r="AC1193" s="43"/>
      <c r="AD1193" s="43"/>
      <c r="AE1193" s="43"/>
      <c r="AF1193" s="43"/>
      <c r="AG1193" s="43"/>
      <c r="AH1193" s="43"/>
      <c r="AI1193" s="43"/>
      <c r="AJ1193" s="43"/>
      <c r="AK1193" s="43"/>
      <c r="AL1193" s="43"/>
      <c r="AM1193" s="43"/>
      <c r="AN1193" s="43"/>
      <c r="AO1193" s="43"/>
      <c r="AP1193" s="43"/>
      <c r="AQ1193" s="41"/>
      <c r="AR1193" s="41"/>
      <c r="AS1193" s="41"/>
      <c r="AT1193" s="41"/>
      <c r="AU1193" s="41"/>
      <c r="AV1193" s="41"/>
      <c r="AW1193" s="41"/>
      <c r="AX1193" s="41"/>
      <c r="AY1193" s="41"/>
      <c r="AZ1193" s="41"/>
      <c r="BA1193" s="41"/>
      <c r="BB1193" s="41"/>
    </row>
    <row r="1194" spans="20:54" s="42" customFormat="1" x14ac:dyDescent="0.25">
      <c r="T1194" s="41"/>
      <c r="W1194" s="43"/>
      <c r="X1194" s="43"/>
      <c r="Y1194" s="43"/>
      <c r="Z1194" s="43"/>
      <c r="AA1194" s="43"/>
      <c r="AB1194" s="43"/>
      <c r="AC1194" s="43"/>
      <c r="AD1194" s="43"/>
      <c r="AE1194" s="43"/>
      <c r="AF1194" s="43"/>
      <c r="AG1194" s="43"/>
      <c r="AH1194" s="43"/>
      <c r="AI1194" s="43"/>
      <c r="AJ1194" s="43"/>
      <c r="AK1194" s="43"/>
      <c r="AL1194" s="43"/>
      <c r="AM1194" s="43"/>
      <c r="AN1194" s="43"/>
      <c r="AO1194" s="43"/>
      <c r="AP1194" s="43"/>
      <c r="AQ1194" s="41"/>
      <c r="AR1194" s="41"/>
      <c r="AS1194" s="41"/>
      <c r="AT1194" s="41"/>
      <c r="AU1194" s="41"/>
      <c r="AV1194" s="41"/>
      <c r="AW1194" s="41"/>
      <c r="AX1194" s="41"/>
      <c r="AY1194" s="41"/>
      <c r="AZ1194" s="41"/>
      <c r="BA1194" s="41"/>
      <c r="BB1194" s="41"/>
    </row>
    <row r="1195" spans="20:54" s="42" customFormat="1" x14ac:dyDescent="0.25">
      <c r="T1195" s="41"/>
      <c r="W1195" s="43"/>
      <c r="X1195" s="43"/>
      <c r="Y1195" s="43"/>
      <c r="Z1195" s="43"/>
      <c r="AA1195" s="43"/>
      <c r="AB1195" s="43"/>
      <c r="AC1195" s="43"/>
      <c r="AD1195" s="43"/>
      <c r="AE1195" s="43"/>
      <c r="AF1195" s="43"/>
      <c r="AG1195" s="43"/>
      <c r="AH1195" s="43"/>
      <c r="AI1195" s="43"/>
      <c r="AJ1195" s="43"/>
      <c r="AK1195" s="43"/>
      <c r="AL1195" s="43"/>
      <c r="AM1195" s="43"/>
      <c r="AN1195" s="43"/>
      <c r="AO1195" s="43"/>
      <c r="AP1195" s="43"/>
      <c r="AQ1195" s="41"/>
      <c r="AR1195" s="41"/>
      <c r="AS1195" s="41"/>
      <c r="AT1195" s="41"/>
      <c r="AU1195" s="41"/>
      <c r="AV1195" s="41"/>
      <c r="AW1195" s="41"/>
      <c r="AX1195" s="41"/>
      <c r="AY1195" s="41"/>
      <c r="AZ1195" s="41"/>
      <c r="BA1195" s="41"/>
      <c r="BB1195" s="41"/>
    </row>
    <row r="1196" spans="20:54" s="42" customFormat="1" x14ac:dyDescent="0.25">
      <c r="T1196" s="41"/>
      <c r="W1196" s="43"/>
      <c r="X1196" s="43"/>
      <c r="Y1196" s="43"/>
      <c r="Z1196" s="43"/>
      <c r="AA1196" s="43"/>
      <c r="AB1196" s="43"/>
      <c r="AC1196" s="43"/>
      <c r="AD1196" s="43"/>
      <c r="AE1196" s="43"/>
      <c r="AF1196" s="43"/>
      <c r="AG1196" s="43"/>
      <c r="AH1196" s="43"/>
      <c r="AI1196" s="43"/>
      <c r="AJ1196" s="43"/>
      <c r="AK1196" s="43"/>
      <c r="AL1196" s="43"/>
      <c r="AM1196" s="43"/>
      <c r="AN1196" s="43"/>
      <c r="AO1196" s="43"/>
      <c r="AP1196" s="43"/>
      <c r="AQ1196" s="41"/>
      <c r="AR1196" s="41"/>
      <c r="AS1196" s="41"/>
      <c r="AT1196" s="41"/>
      <c r="AU1196" s="41"/>
      <c r="AV1196" s="41"/>
      <c r="AW1196" s="41"/>
      <c r="AX1196" s="41"/>
      <c r="AY1196" s="41"/>
      <c r="AZ1196" s="41"/>
      <c r="BA1196" s="41"/>
      <c r="BB1196" s="41"/>
    </row>
    <row r="1197" spans="20:54" s="42" customFormat="1" x14ac:dyDescent="0.25">
      <c r="T1197" s="41"/>
      <c r="W1197" s="43"/>
      <c r="X1197" s="43"/>
      <c r="Y1197" s="43"/>
      <c r="Z1197" s="43"/>
      <c r="AA1197" s="43"/>
      <c r="AB1197" s="43"/>
      <c r="AC1197" s="43"/>
      <c r="AD1197" s="43"/>
      <c r="AE1197" s="43"/>
      <c r="AF1197" s="43"/>
      <c r="AG1197" s="43"/>
      <c r="AH1197" s="43"/>
      <c r="AI1197" s="43"/>
      <c r="AJ1197" s="43"/>
      <c r="AK1197" s="43"/>
      <c r="AL1197" s="43"/>
      <c r="AM1197" s="43"/>
      <c r="AN1197" s="43"/>
      <c r="AO1197" s="43"/>
      <c r="AP1197" s="43"/>
      <c r="AQ1197" s="41"/>
      <c r="AR1197" s="41"/>
      <c r="AS1197" s="41"/>
      <c r="AT1197" s="41"/>
      <c r="AU1197" s="41"/>
      <c r="AV1197" s="41"/>
      <c r="AW1197" s="41"/>
      <c r="AX1197" s="41"/>
      <c r="AY1197" s="41"/>
      <c r="AZ1197" s="41"/>
      <c r="BA1197" s="41"/>
      <c r="BB1197" s="41"/>
    </row>
    <row r="1198" spans="20:54" s="42" customFormat="1" x14ac:dyDescent="0.25">
      <c r="T1198" s="41"/>
      <c r="W1198" s="43"/>
      <c r="X1198" s="43"/>
      <c r="Y1198" s="43"/>
      <c r="Z1198" s="43"/>
      <c r="AA1198" s="43"/>
      <c r="AB1198" s="43"/>
      <c r="AC1198" s="43"/>
      <c r="AD1198" s="43"/>
      <c r="AE1198" s="43"/>
      <c r="AF1198" s="43"/>
      <c r="AG1198" s="43"/>
      <c r="AH1198" s="43"/>
      <c r="AI1198" s="43"/>
      <c r="AJ1198" s="43"/>
      <c r="AK1198" s="43"/>
      <c r="AL1198" s="43"/>
      <c r="AM1198" s="43"/>
      <c r="AN1198" s="43"/>
      <c r="AO1198" s="43"/>
      <c r="AP1198" s="43"/>
      <c r="AQ1198" s="41"/>
      <c r="AR1198" s="41"/>
      <c r="AS1198" s="41"/>
      <c r="AT1198" s="41"/>
      <c r="AU1198" s="41"/>
      <c r="AV1198" s="41"/>
      <c r="AW1198" s="41"/>
      <c r="AX1198" s="41"/>
      <c r="AY1198" s="41"/>
      <c r="AZ1198" s="41"/>
      <c r="BA1198" s="41"/>
      <c r="BB1198" s="41"/>
    </row>
    <row r="1199" spans="20:54" s="42" customFormat="1" x14ac:dyDescent="0.25">
      <c r="T1199" s="41"/>
      <c r="W1199" s="43"/>
      <c r="X1199" s="43"/>
      <c r="Y1199" s="43"/>
      <c r="Z1199" s="43"/>
      <c r="AA1199" s="43"/>
      <c r="AB1199" s="43"/>
      <c r="AC1199" s="43"/>
      <c r="AD1199" s="43"/>
      <c r="AE1199" s="43"/>
      <c r="AF1199" s="43"/>
      <c r="AG1199" s="43"/>
      <c r="AH1199" s="43"/>
      <c r="AI1199" s="43"/>
      <c r="AJ1199" s="43"/>
      <c r="AK1199" s="43"/>
      <c r="AL1199" s="43"/>
      <c r="AM1199" s="43"/>
      <c r="AN1199" s="43"/>
      <c r="AO1199" s="43"/>
      <c r="AP1199" s="43"/>
      <c r="AQ1199" s="41"/>
      <c r="AR1199" s="41"/>
      <c r="AS1199" s="41"/>
      <c r="AT1199" s="41"/>
      <c r="AU1199" s="41"/>
      <c r="AV1199" s="41"/>
      <c r="AW1199" s="41"/>
      <c r="AX1199" s="41"/>
      <c r="AY1199" s="41"/>
      <c r="AZ1199" s="41"/>
      <c r="BA1199" s="41"/>
      <c r="BB1199" s="41"/>
    </row>
    <row r="1200" spans="20:54" s="42" customFormat="1" x14ac:dyDescent="0.25">
      <c r="T1200" s="41"/>
      <c r="W1200" s="43"/>
      <c r="X1200" s="43"/>
      <c r="Y1200" s="43"/>
      <c r="Z1200" s="43"/>
      <c r="AA1200" s="43"/>
      <c r="AB1200" s="43"/>
      <c r="AC1200" s="43"/>
      <c r="AD1200" s="43"/>
      <c r="AE1200" s="43"/>
      <c r="AF1200" s="43"/>
      <c r="AG1200" s="43"/>
      <c r="AH1200" s="43"/>
      <c r="AI1200" s="43"/>
      <c r="AJ1200" s="43"/>
      <c r="AK1200" s="43"/>
      <c r="AL1200" s="43"/>
      <c r="AM1200" s="43"/>
      <c r="AN1200" s="43"/>
      <c r="AO1200" s="43"/>
      <c r="AP1200" s="43"/>
      <c r="AQ1200" s="41"/>
      <c r="AR1200" s="41"/>
      <c r="AS1200" s="41"/>
      <c r="AT1200" s="41"/>
      <c r="AU1200" s="41"/>
      <c r="AV1200" s="41"/>
      <c r="AW1200" s="41"/>
      <c r="AX1200" s="41"/>
      <c r="AY1200" s="41"/>
      <c r="AZ1200" s="41"/>
      <c r="BA1200" s="41"/>
      <c r="BB1200" s="41"/>
    </row>
    <row r="1201" spans="20:54" s="42" customFormat="1" x14ac:dyDescent="0.25">
      <c r="T1201" s="41"/>
      <c r="W1201" s="43"/>
      <c r="X1201" s="43"/>
      <c r="Y1201" s="43"/>
      <c r="Z1201" s="43"/>
      <c r="AA1201" s="43"/>
      <c r="AB1201" s="43"/>
      <c r="AC1201" s="43"/>
      <c r="AD1201" s="43"/>
      <c r="AE1201" s="43"/>
      <c r="AF1201" s="43"/>
      <c r="AG1201" s="43"/>
      <c r="AH1201" s="43"/>
      <c r="AI1201" s="43"/>
      <c r="AJ1201" s="43"/>
      <c r="AK1201" s="43"/>
      <c r="AL1201" s="43"/>
      <c r="AM1201" s="43"/>
      <c r="AN1201" s="43"/>
      <c r="AO1201" s="43"/>
      <c r="AP1201" s="43"/>
      <c r="AQ1201" s="41"/>
      <c r="AR1201" s="41"/>
      <c r="AS1201" s="41"/>
      <c r="AT1201" s="41"/>
      <c r="AU1201" s="41"/>
      <c r="AV1201" s="41"/>
      <c r="AW1201" s="41"/>
      <c r="AX1201" s="41"/>
      <c r="AY1201" s="41"/>
      <c r="AZ1201" s="41"/>
      <c r="BA1201" s="41"/>
      <c r="BB1201" s="41"/>
    </row>
    <row r="1202" spans="20:54" s="42" customFormat="1" x14ac:dyDescent="0.25">
      <c r="T1202" s="41"/>
      <c r="W1202" s="43"/>
      <c r="X1202" s="43"/>
      <c r="Y1202" s="43"/>
      <c r="Z1202" s="43"/>
      <c r="AA1202" s="43"/>
      <c r="AB1202" s="43"/>
      <c r="AC1202" s="43"/>
      <c r="AD1202" s="43"/>
      <c r="AE1202" s="43"/>
      <c r="AF1202" s="43"/>
      <c r="AG1202" s="43"/>
      <c r="AH1202" s="43"/>
      <c r="AI1202" s="43"/>
      <c r="AJ1202" s="43"/>
      <c r="AK1202" s="43"/>
      <c r="AL1202" s="43"/>
      <c r="AM1202" s="43"/>
      <c r="AN1202" s="43"/>
      <c r="AO1202" s="43"/>
      <c r="AP1202" s="43"/>
      <c r="AQ1202" s="41"/>
      <c r="AR1202" s="41"/>
      <c r="AS1202" s="41"/>
      <c r="AT1202" s="41"/>
      <c r="AU1202" s="41"/>
      <c r="AV1202" s="41"/>
      <c r="AW1202" s="41"/>
      <c r="AX1202" s="41"/>
      <c r="AY1202" s="41"/>
      <c r="AZ1202" s="41"/>
      <c r="BA1202" s="41"/>
      <c r="BB1202" s="41"/>
    </row>
    <row r="1203" spans="20:54" s="42" customFormat="1" x14ac:dyDescent="0.25">
      <c r="T1203" s="41"/>
      <c r="W1203" s="43"/>
      <c r="X1203" s="43"/>
      <c r="Y1203" s="43"/>
      <c r="Z1203" s="43"/>
      <c r="AA1203" s="43"/>
      <c r="AB1203" s="43"/>
      <c r="AC1203" s="43"/>
      <c r="AD1203" s="43"/>
      <c r="AE1203" s="43"/>
      <c r="AF1203" s="43"/>
      <c r="AG1203" s="43"/>
      <c r="AH1203" s="43"/>
      <c r="AI1203" s="43"/>
      <c r="AJ1203" s="43"/>
      <c r="AK1203" s="43"/>
      <c r="AL1203" s="43"/>
      <c r="AM1203" s="43"/>
      <c r="AN1203" s="43"/>
      <c r="AO1203" s="43"/>
      <c r="AP1203" s="43"/>
      <c r="AQ1203" s="41"/>
      <c r="AR1203" s="41"/>
      <c r="AS1203" s="41"/>
      <c r="AT1203" s="41"/>
      <c r="AU1203" s="41"/>
      <c r="AV1203" s="41"/>
      <c r="AW1203" s="41"/>
      <c r="AX1203" s="41"/>
      <c r="AY1203" s="41"/>
      <c r="AZ1203" s="41"/>
      <c r="BA1203" s="41"/>
      <c r="BB1203" s="41"/>
    </row>
    <row r="1204" spans="20:54" s="42" customFormat="1" x14ac:dyDescent="0.25">
      <c r="T1204" s="41"/>
      <c r="W1204" s="43"/>
      <c r="X1204" s="43"/>
      <c r="Y1204" s="43"/>
      <c r="Z1204" s="43"/>
      <c r="AA1204" s="43"/>
      <c r="AB1204" s="43"/>
      <c r="AC1204" s="43"/>
      <c r="AD1204" s="43"/>
      <c r="AE1204" s="43"/>
      <c r="AF1204" s="43"/>
      <c r="AG1204" s="43"/>
      <c r="AH1204" s="43"/>
      <c r="AI1204" s="43"/>
      <c r="AJ1204" s="43"/>
      <c r="AK1204" s="43"/>
      <c r="AL1204" s="43"/>
      <c r="AM1204" s="43"/>
      <c r="AN1204" s="43"/>
      <c r="AO1204" s="43"/>
      <c r="AP1204" s="43"/>
      <c r="AQ1204" s="41"/>
      <c r="AR1204" s="41"/>
      <c r="AS1204" s="41"/>
      <c r="AT1204" s="41"/>
      <c r="AU1204" s="41"/>
      <c r="AV1204" s="41"/>
      <c r="AW1204" s="41"/>
      <c r="AX1204" s="41"/>
      <c r="AY1204" s="41"/>
      <c r="AZ1204" s="41"/>
      <c r="BA1204" s="41"/>
      <c r="BB1204" s="41"/>
    </row>
    <row r="1205" spans="20:54" s="42" customFormat="1" x14ac:dyDescent="0.25">
      <c r="T1205" s="41"/>
      <c r="W1205" s="43"/>
      <c r="X1205" s="43"/>
      <c r="Y1205" s="43"/>
      <c r="Z1205" s="43"/>
      <c r="AA1205" s="43"/>
      <c r="AB1205" s="43"/>
      <c r="AC1205" s="43"/>
      <c r="AD1205" s="43"/>
      <c r="AE1205" s="43"/>
      <c r="AF1205" s="43"/>
      <c r="AG1205" s="43"/>
      <c r="AH1205" s="43"/>
      <c r="AI1205" s="43"/>
      <c r="AJ1205" s="43"/>
      <c r="AK1205" s="43"/>
      <c r="AL1205" s="43"/>
      <c r="AM1205" s="43"/>
      <c r="AN1205" s="43"/>
      <c r="AO1205" s="43"/>
      <c r="AP1205" s="43"/>
      <c r="AQ1205" s="41"/>
      <c r="AR1205" s="41"/>
      <c r="AS1205" s="41"/>
      <c r="AT1205" s="41"/>
      <c r="AU1205" s="41"/>
      <c r="AV1205" s="41"/>
      <c r="AW1205" s="41"/>
      <c r="AX1205" s="41"/>
      <c r="AY1205" s="41"/>
      <c r="AZ1205" s="41"/>
      <c r="BA1205" s="41"/>
      <c r="BB1205" s="41"/>
    </row>
    <row r="1206" spans="20:54" s="42" customFormat="1" x14ac:dyDescent="0.25">
      <c r="T1206" s="41"/>
      <c r="W1206" s="43"/>
      <c r="X1206" s="43"/>
      <c r="Y1206" s="43"/>
      <c r="Z1206" s="43"/>
      <c r="AA1206" s="43"/>
      <c r="AB1206" s="43"/>
      <c r="AC1206" s="43"/>
      <c r="AD1206" s="43"/>
      <c r="AE1206" s="43"/>
      <c r="AF1206" s="43"/>
      <c r="AG1206" s="43"/>
      <c r="AH1206" s="43"/>
      <c r="AI1206" s="43"/>
      <c r="AJ1206" s="43"/>
      <c r="AK1206" s="43"/>
      <c r="AL1206" s="43"/>
      <c r="AM1206" s="43"/>
      <c r="AN1206" s="43"/>
      <c r="AO1206" s="43"/>
      <c r="AP1206" s="43"/>
      <c r="AQ1206" s="41"/>
      <c r="AR1206" s="41"/>
      <c r="AS1206" s="41"/>
      <c r="AT1206" s="41"/>
      <c r="AU1206" s="41"/>
      <c r="AV1206" s="41"/>
      <c r="AW1206" s="41"/>
      <c r="AX1206" s="41"/>
      <c r="AY1206" s="41"/>
      <c r="AZ1206" s="41"/>
      <c r="BA1206" s="41"/>
      <c r="BB1206" s="41"/>
    </row>
    <row r="1207" spans="20:54" s="42" customFormat="1" x14ac:dyDescent="0.25">
      <c r="T1207" s="41"/>
      <c r="W1207" s="43"/>
      <c r="X1207" s="43"/>
      <c r="Y1207" s="43"/>
      <c r="Z1207" s="43"/>
      <c r="AA1207" s="43"/>
      <c r="AB1207" s="43"/>
      <c r="AC1207" s="43"/>
      <c r="AD1207" s="43"/>
      <c r="AE1207" s="43"/>
      <c r="AF1207" s="43"/>
      <c r="AG1207" s="43"/>
      <c r="AH1207" s="43"/>
      <c r="AI1207" s="43"/>
      <c r="AJ1207" s="43"/>
      <c r="AK1207" s="43"/>
      <c r="AL1207" s="43"/>
      <c r="AM1207" s="43"/>
      <c r="AN1207" s="43"/>
      <c r="AO1207" s="43"/>
      <c r="AP1207" s="43"/>
      <c r="AQ1207" s="41"/>
      <c r="AR1207" s="41"/>
      <c r="AS1207" s="41"/>
      <c r="AT1207" s="41"/>
      <c r="AU1207" s="41"/>
      <c r="AV1207" s="41"/>
      <c r="AW1207" s="41"/>
      <c r="AX1207" s="41"/>
      <c r="AY1207" s="41"/>
      <c r="AZ1207" s="41"/>
      <c r="BA1207" s="41"/>
      <c r="BB1207" s="41"/>
    </row>
    <row r="1208" spans="20:54" s="42" customFormat="1" x14ac:dyDescent="0.25">
      <c r="T1208" s="41"/>
      <c r="W1208" s="43"/>
      <c r="X1208" s="43"/>
      <c r="Y1208" s="43"/>
      <c r="Z1208" s="43"/>
      <c r="AA1208" s="43"/>
      <c r="AB1208" s="43"/>
      <c r="AC1208" s="43"/>
      <c r="AD1208" s="43"/>
      <c r="AE1208" s="43"/>
      <c r="AF1208" s="43"/>
      <c r="AG1208" s="43"/>
      <c r="AH1208" s="43"/>
      <c r="AI1208" s="43"/>
      <c r="AJ1208" s="43"/>
      <c r="AK1208" s="43"/>
      <c r="AL1208" s="43"/>
      <c r="AM1208" s="43"/>
      <c r="AN1208" s="43"/>
      <c r="AO1208" s="43"/>
      <c r="AP1208" s="43"/>
      <c r="AQ1208" s="41"/>
      <c r="AR1208" s="41"/>
      <c r="AS1208" s="41"/>
      <c r="AT1208" s="41"/>
      <c r="AU1208" s="41"/>
      <c r="AV1208" s="41"/>
      <c r="AW1208" s="41"/>
      <c r="AX1208" s="41"/>
      <c r="AY1208" s="41"/>
      <c r="AZ1208" s="41"/>
      <c r="BA1208" s="41"/>
      <c r="BB1208" s="41"/>
    </row>
    <row r="1209" spans="20:54" s="42" customFormat="1" x14ac:dyDescent="0.25">
      <c r="T1209" s="41"/>
      <c r="W1209" s="43"/>
      <c r="X1209" s="43"/>
      <c r="Y1209" s="43"/>
      <c r="Z1209" s="43"/>
      <c r="AA1209" s="43"/>
      <c r="AB1209" s="43"/>
      <c r="AC1209" s="43"/>
      <c r="AD1209" s="43"/>
      <c r="AE1209" s="43"/>
      <c r="AF1209" s="43"/>
      <c r="AG1209" s="43"/>
      <c r="AH1209" s="43"/>
      <c r="AI1209" s="43"/>
      <c r="AJ1209" s="43"/>
      <c r="AK1209" s="43"/>
      <c r="AL1209" s="43"/>
      <c r="AM1209" s="43"/>
      <c r="AN1209" s="43"/>
      <c r="AO1209" s="43"/>
      <c r="AP1209" s="43"/>
      <c r="AQ1209" s="41"/>
      <c r="AR1209" s="41"/>
      <c r="AS1209" s="41"/>
      <c r="AT1209" s="41"/>
      <c r="AU1209" s="41"/>
      <c r="AV1209" s="41"/>
      <c r="AW1209" s="41"/>
      <c r="AX1209" s="41"/>
      <c r="AY1209" s="41"/>
      <c r="AZ1209" s="41"/>
      <c r="BA1209" s="41"/>
      <c r="BB1209" s="41"/>
    </row>
    <row r="1210" spans="20:54" s="42" customFormat="1" x14ac:dyDescent="0.25">
      <c r="T1210" s="41"/>
      <c r="W1210" s="43"/>
      <c r="X1210" s="43"/>
      <c r="Y1210" s="43"/>
      <c r="Z1210" s="43"/>
      <c r="AA1210" s="43"/>
      <c r="AB1210" s="43"/>
      <c r="AC1210" s="43"/>
      <c r="AD1210" s="43"/>
      <c r="AE1210" s="43"/>
      <c r="AF1210" s="43"/>
      <c r="AG1210" s="43"/>
      <c r="AH1210" s="43"/>
      <c r="AI1210" s="43"/>
      <c r="AJ1210" s="43"/>
      <c r="AK1210" s="43"/>
      <c r="AL1210" s="43"/>
      <c r="AM1210" s="43"/>
      <c r="AN1210" s="43"/>
      <c r="AO1210" s="43"/>
      <c r="AP1210" s="43"/>
      <c r="AQ1210" s="41"/>
      <c r="AR1210" s="41"/>
      <c r="AS1210" s="41"/>
      <c r="AT1210" s="41"/>
      <c r="AU1210" s="41"/>
      <c r="AV1210" s="41"/>
      <c r="AW1210" s="41"/>
      <c r="AX1210" s="41"/>
      <c r="AY1210" s="41"/>
      <c r="AZ1210" s="41"/>
      <c r="BA1210" s="41"/>
      <c r="BB1210" s="41"/>
    </row>
    <row r="1211" spans="20:54" s="42" customFormat="1" x14ac:dyDescent="0.25">
      <c r="T1211" s="41"/>
      <c r="W1211" s="43"/>
      <c r="X1211" s="43"/>
      <c r="Y1211" s="43"/>
      <c r="Z1211" s="43"/>
      <c r="AA1211" s="43"/>
      <c r="AB1211" s="43"/>
      <c r="AC1211" s="43"/>
      <c r="AD1211" s="43"/>
      <c r="AE1211" s="43"/>
      <c r="AF1211" s="43"/>
      <c r="AG1211" s="43"/>
      <c r="AH1211" s="43"/>
      <c r="AI1211" s="43"/>
      <c r="AJ1211" s="43"/>
      <c r="AK1211" s="43"/>
      <c r="AL1211" s="43"/>
      <c r="AM1211" s="43"/>
      <c r="AN1211" s="43"/>
      <c r="AO1211" s="43"/>
      <c r="AP1211" s="43"/>
      <c r="AQ1211" s="41"/>
      <c r="AR1211" s="41"/>
      <c r="AS1211" s="41"/>
      <c r="AT1211" s="41"/>
      <c r="AU1211" s="41"/>
      <c r="AV1211" s="41"/>
      <c r="AW1211" s="41"/>
      <c r="AX1211" s="41"/>
      <c r="AY1211" s="41"/>
      <c r="AZ1211" s="41"/>
      <c r="BA1211" s="41"/>
      <c r="BB1211" s="41"/>
    </row>
    <row r="1212" spans="20:54" s="42" customFormat="1" x14ac:dyDescent="0.25">
      <c r="T1212" s="41"/>
      <c r="W1212" s="43"/>
      <c r="X1212" s="43"/>
      <c r="Y1212" s="43"/>
      <c r="Z1212" s="43"/>
      <c r="AA1212" s="43"/>
      <c r="AB1212" s="43"/>
      <c r="AC1212" s="43"/>
      <c r="AD1212" s="43"/>
      <c r="AE1212" s="43"/>
      <c r="AF1212" s="43"/>
      <c r="AG1212" s="43"/>
      <c r="AH1212" s="43"/>
      <c r="AI1212" s="43"/>
      <c r="AJ1212" s="43"/>
      <c r="AK1212" s="43"/>
      <c r="AL1212" s="43"/>
      <c r="AM1212" s="43"/>
      <c r="AN1212" s="43"/>
      <c r="AO1212" s="43"/>
      <c r="AP1212" s="43"/>
      <c r="AQ1212" s="41"/>
      <c r="AR1212" s="41"/>
      <c r="AS1212" s="41"/>
      <c r="AT1212" s="41"/>
      <c r="AU1212" s="41"/>
      <c r="AV1212" s="41"/>
      <c r="AW1212" s="41"/>
      <c r="AX1212" s="41"/>
      <c r="AY1212" s="41"/>
      <c r="AZ1212" s="41"/>
      <c r="BA1212" s="41"/>
      <c r="BB1212" s="41"/>
    </row>
    <row r="1213" spans="20:54" s="42" customFormat="1" x14ac:dyDescent="0.25">
      <c r="T1213" s="41"/>
      <c r="W1213" s="43"/>
      <c r="X1213" s="43"/>
      <c r="Y1213" s="43"/>
      <c r="Z1213" s="43"/>
      <c r="AA1213" s="43"/>
      <c r="AB1213" s="43"/>
      <c r="AC1213" s="43"/>
      <c r="AD1213" s="43"/>
      <c r="AE1213" s="43"/>
      <c r="AF1213" s="43"/>
      <c r="AG1213" s="43"/>
      <c r="AH1213" s="43"/>
      <c r="AI1213" s="43"/>
      <c r="AJ1213" s="43"/>
      <c r="AK1213" s="43"/>
      <c r="AL1213" s="43"/>
      <c r="AM1213" s="43"/>
      <c r="AN1213" s="43"/>
      <c r="AO1213" s="43"/>
      <c r="AP1213" s="43"/>
      <c r="AQ1213" s="41"/>
      <c r="AR1213" s="41"/>
      <c r="AS1213" s="41"/>
      <c r="AT1213" s="41"/>
      <c r="AU1213" s="41"/>
      <c r="AV1213" s="41"/>
      <c r="AW1213" s="41"/>
      <c r="AX1213" s="41"/>
      <c r="AY1213" s="41"/>
      <c r="AZ1213" s="41"/>
      <c r="BA1213" s="41"/>
      <c r="BB1213" s="41"/>
    </row>
    <row r="1214" spans="20:54" s="42" customFormat="1" x14ac:dyDescent="0.25">
      <c r="T1214" s="41"/>
      <c r="W1214" s="43"/>
      <c r="X1214" s="43"/>
      <c r="Y1214" s="43"/>
      <c r="Z1214" s="43"/>
      <c r="AA1214" s="43"/>
      <c r="AB1214" s="43"/>
      <c r="AC1214" s="43"/>
      <c r="AD1214" s="43"/>
      <c r="AE1214" s="43"/>
      <c r="AF1214" s="43"/>
      <c r="AG1214" s="43"/>
      <c r="AH1214" s="43"/>
      <c r="AI1214" s="43"/>
      <c r="AJ1214" s="43"/>
      <c r="AK1214" s="43"/>
      <c r="AL1214" s="43"/>
      <c r="AM1214" s="43"/>
      <c r="AN1214" s="43"/>
      <c r="AO1214" s="43"/>
      <c r="AP1214" s="43"/>
      <c r="AQ1214" s="41"/>
      <c r="AR1214" s="41"/>
      <c r="AS1214" s="41"/>
      <c r="AT1214" s="41"/>
      <c r="AU1214" s="41"/>
      <c r="AV1214" s="41"/>
      <c r="AW1214" s="41"/>
      <c r="AX1214" s="41"/>
      <c r="AY1214" s="41"/>
      <c r="AZ1214" s="41"/>
      <c r="BA1214" s="41"/>
      <c r="BB1214" s="41"/>
    </row>
    <row r="1215" spans="20:54" s="42" customFormat="1" x14ac:dyDescent="0.25">
      <c r="T1215" s="41"/>
      <c r="W1215" s="43"/>
      <c r="X1215" s="43"/>
      <c r="Y1215" s="43"/>
      <c r="Z1215" s="43"/>
      <c r="AA1215" s="43"/>
      <c r="AB1215" s="43"/>
      <c r="AC1215" s="43"/>
      <c r="AD1215" s="43"/>
      <c r="AE1215" s="43"/>
      <c r="AF1215" s="43"/>
      <c r="AG1215" s="43"/>
      <c r="AH1215" s="43"/>
      <c r="AI1215" s="43"/>
      <c r="AJ1215" s="43"/>
      <c r="AK1215" s="43"/>
      <c r="AL1215" s="43"/>
      <c r="AM1215" s="43"/>
      <c r="AN1215" s="43"/>
      <c r="AO1215" s="43"/>
      <c r="AP1215" s="43"/>
      <c r="AQ1215" s="41"/>
      <c r="AR1215" s="41"/>
      <c r="AS1215" s="41"/>
      <c r="AT1215" s="41"/>
      <c r="AU1215" s="41"/>
      <c r="AV1215" s="41"/>
      <c r="AW1215" s="41"/>
      <c r="AX1215" s="41"/>
      <c r="AY1215" s="41"/>
      <c r="AZ1215" s="41"/>
      <c r="BA1215" s="41"/>
      <c r="BB1215" s="41"/>
    </row>
    <row r="1216" spans="20:54" s="42" customFormat="1" x14ac:dyDescent="0.25">
      <c r="T1216" s="41"/>
      <c r="W1216" s="43"/>
      <c r="X1216" s="43"/>
      <c r="Y1216" s="43"/>
      <c r="Z1216" s="43"/>
      <c r="AA1216" s="43"/>
      <c r="AB1216" s="43"/>
      <c r="AC1216" s="43"/>
      <c r="AD1216" s="43"/>
      <c r="AE1216" s="43"/>
      <c r="AF1216" s="43"/>
      <c r="AG1216" s="43"/>
      <c r="AH1216" s="43"/>
      <c r="AI1216" s="43"/>
      <c r="AJ1216" s="43"/>
      <c r="AK1216" s="43"/>
      <c r="AL1216" s="43"/>
      <c r="AM1216" s="43"/>
      <c r="AN1216" s="43"/>
      <c r="AO1216" s="43"/>
      <c r="AP1216" s="43"/>
      <c r="AQ1216" s="41"/>
      <c r="AR1216" s="41"/>
      <c r="AS1216" s="41"/>
      <c r="AT1216" s="41"/>
      <c r="AU1216" s="41"/>
      <c r="AV1216" s="41"/>
      <c r="AW1216" s="41"/>
      <c r="AX1216" s="41"/>
      <c r="AY1216" s="41"/>
      <c r="AZ1216" s="41"/>
      <c r="BA1216" s="41"/>
      <c r="BB1216" s="41"/>
    </row>
    <row r="1217" spans="20:54" s="42" customFormat="1" x14ac:dyDescent="0.25">
      <c r="T1217" s="41"/>
      <c r="W1217" s="43"/>
      <c r="X1217" s="43"/>
      <c r="Y1217" s="43"/>
      <c r="Z1217" s="43"/>
      <c r="AA1217" s="43"/>
      <c r="AB1217" s="43"/>
      <c r="AC1217" s="43"/>
      <c r="AD1217" s="43"/>
      <c r="AE1217" s="43"/>
      <c r="AF1217" s="43"/>
      <c r="AG1217" s="43"/>
      <c r="AH1217" s="43"/>
      <c r="AI1217" s="43"/>
      <c r="AJ1217" s="43"/>
      <c r="AK1217" s="43"/>
      <c r="AL1217" s="43"/>
      <c r="AM1217" s="43"/>
      <c r="AN1217" s="43"/>
      <c r="AO1217" s="43"/>
      <c r="AP1217" s="43"/>
      <c r="AQ1217" s="41"/>
      <c r="AR1217" s="41"/>
      <c r="AS1217" s="41"/>
      <c r="AT1217" s="41"/>
      <c r="AU1217" s="41"/>
      <c r="AV1217" s="41"/>
      <c r="AW1217" s="41"/>
      <c r="AX1217" s="41"/>
      <c r="AY1217" s="41"/>
      <c r="AZ1217" s="41"/>
      <c r="BA1217" s="41"/>
      <c r="BB1217" s="41"/>
    </row>
    <row r="1218" spans="20:54" s="42" customFormat="1" x14ac:dyDescent="0.25">
      <c r="T1218" s="41"/>
      <c r="W1218" s="43"/>
      <c r="X1218" s="43"/>
      <c r="Y1218" s="43"/>
      <c r="Z1218" s="43"/>
      <c r="AA1218" s="43"/>
      <c r="AB1218" s="43"/>
      <c r="AC1218" s="43"/>
      <c r="AD1218" s="43"/>
      <c r="AE1218" s="43"/>
      <c r="AF1218" s="43"/>
      <c r="AG1218" s="43"/>
      <c r="AH1218" s="43"/>
      <c r="AI1218" s="43"/>
      <c r="AJ1218" s="43"/>
      <c r="AK1218" s="43"/>
      <c r="AL1218" s="43"/>
      <c r="AM1218" s="43"/>
      <c r="AN1218" s="43"/>
      <c r="AO1218" s="43"/>
      <c r="AP1218" s="43"/>
      <c r="AQ1218" s="41"/>
      <c r="AR1218" s="41"/>
      <c r="AS1218" s="41"/>
      <c r="AT1218" s="41"/>
      <c r="AU1218" s="41"/>
      <c r="AV1218" s="41"/>
      <c r="AW1218" s="41"/>
      <c r="AX1218" s="41"/>
      <c r="AY1218" s="41"/>
      <c r="AZ1218" s="41"/>
      <c r="BA1218" s="41"/>
      <c r="BB1218" s="41"/>
    </row>
    <row r="1219" spans="20:54" s="42" customFormat="1" x14ac:dyDescent="0.25">
      <c r="T1219" s="41"/>
      <c r="W1219" s="43"/>
      <c r="X1219" s="43"/>
      <c r="Y1219" s="43"/>
      <c r="Z1219" s="43"/>
      <c r="AA1219" s="43"/>
      <c r="AB1219" s="43"/>
      <c r="AC1219" s="43"/>
      <c r="AD1219" s="43"/>
      <c r="AE1219" s="43"/>
      <c r="AF1219" s="43"/>
      <c r="AG1219" s="43"/>
      <c r="AH1219" s="43"/>
      <c r="AI1219" s="43"/>
      <c r="AJ1219" s="43"/>
      <c r="AK1219" s="43"/>
      <c r="AL1219" s="43"/>
      <c r="AM1219" s="43"/>
      <c r="AN1219" s="43"/>
      <c r="AO1219" s="43"/>
      <c r="AP1219" s="43"/>
      <c r="AQ1219" s="41"/>
      <c r="AR1219" s="41"/>
      <c r="AS1219" s="41"/>
      <c r="AT1219" s="41"/>
      <c r="AU1219" s="41"/>
      <c r="AV1219" s="41"/>
      <c r="AW1219" s="41"/>
      <c r="AX1219" s="41"/>
      <c r="AY1219" s="41"/>
      <c r="AZ1219" s="41"/>
      <c r="BA1219" s="41"/>
      <c r="BB1219" s="41"/>
    </row>
    <row r="1220" spans="20:54" s="42" customFormat="1" x14ac:dyDescent="0.25">
      <c r="T1220" s="41"/>
      <c r="W1220" s="43"/>
      <c r="X1220" s="43"/>
      <c r="Y1220" s="43"/>
      <c r="Z1220" s="43"/>
      <c r="AA1220" s="43"/>
      <c r="AB1220" s="43"/>
      <c r="AC1220" s="43"/>
      <c r="AD1220" s="43"/>
      <c r="AE1220" s="43"/>
      <c r="AF1220" s="43"/>
      <c r="AG1220" s="43"/>
      <c r="AH1220" s="43"/>
      <c r="AI1220" s="43"/>
      <c r="AJ1220" s="43"/>
      <c r="AK1220" s="43"/>
      <c r="AL1220" s="43"/>
      <c r="AM1220" s="43"/>
      <c r="AN1220" s="43"/>
      <c r="AO1220" s="43"/>
      <c r="AP1220" s="43"/>
      <c r="AQ1220" s="41"/>
      <c r="AR1220" s="41"/>
      <c r="AS1220" s="41"/>
      <c r="AT1220" s="41"/>
      <c r="AU1220" s="41"/>
      <c r="AV1220" s="41"/>
      <c r="AW1220" s="41"/>
      <c r="AX1220" s="41"/>
      <c r="AY1220" s="41"/>
      <c r="AZ1220" s="41"/>
      <c r="BA1220" s="41"/>
      <c r="BB1220" s="41"/>
    </row>
    <row r="1221" spans="20:54" s="42" customFormat="1" x14ac:dyDescent="0.25">
      <c r="T1221" s="41"/>
      <c r="W1221" s="43"/>
      <c r="X1221" s="43"/>
      <c r="Y1221" s="43"/>
      <c r="Z1221" s="43"/>
      <c r="AA1221" s="43"/>
      <c r="AB1221" s="43"/>
      <c r="AC1221" s="43"/>
      <c r="AD1221" s="43"/>
      <c r="AE1221" s="43"/>
      <c r="AF1221" s="43"/>
      <c r="AG1221" s="43"/>
      <c r="AH1221" s="43"/>
      <c r="AI1221" s="43"/>
      <c r="AJ1221" s="43"/>
      <c r="AK1221" s="43"/>
      <c r="AL1221" s="43"/>
      <c r="AM1221" s="43"/>
      <c r="AN1221" s="43"/>
      <c r="AO1221" s="43"/>
      <c r="AP1221" s="43"/>
      <c r="AQ1221" s="41"/>
      <c r="AR1221" s="41"/>
      <c r="AS1221" s="41"/>
      <c r="AT1221" s="41"/>
      <c r="AU1221" s="41"/>
      <c r="AV1221" s="41"/>
      <c r="AW1221" s="41"/>
      <c r="AX1221" s="41"/>
      <c r="AY1221" s="41"/>
      <c r="AZ1221" s="41"/>
      <c r="BA1221" s="41"/>
      <c r="BB1221" s="41"/>
    </row>
    <row r="1222" spans="20:54" s="42" customFormat="1" x14ac:dyDescent="0.25">
      <c r="T1222" s="41"/>
      <c r="W1222" s="43"/>
      <c r="X1222" s="43"/>
      <c r="Y1222" s="43"/>
      <c r="Z1222" s="43"/>
      <c r="AA1222" s="43"/>
      <c r="AB1222" s="43"/>
      <c r="AC1222" s="43"/>
      <c r="AD1222" s="43"/>
      <c r="AE1222" s="43"/>
      <c r="AF1222" s="43"/>
      <c r="AG1222" s="43"/>
      <c r="AH1222" s="43"/>
      <c r="AI1222" s="43"/>
      <c r="AJ1222" s="43"/>
      <c r="AK1222" s="43"/>
      <c r="AL1222" s="43"/>
      <c r="AM1222" s="43"/>
      <c r="AN1222" s="43"/>
      <c r="AO1222" s="43"/>
      <c r="AP1222" s="43"/>
      <c r="AQ1222" s="41"/>
      <c r="AR1222" s="41"/>
      <c r="AS1222" s="41"/>
      <c r="AT1222" s="41"/>
      <c r="AU1222" s="41"/>
      <c r="AV1222" s="41"/>
      <c r="AW1222" s="41"/>
      <c r="AX1222" s="41"/>
      <c r="AY1222" s="41"/>
      <c r="AZ1222" s="41"/>
      <c r="BA1222" s="41"/>
      <c r="BB1222" s="41"/>
    </row>
    <row r="1223" spans="20:54" s="42" customFormat="1" x14ac:dyDescent="0.25">
      <c r="T1223" s="41"/>
      <c r="W1223" s="43"/>
      <c r="X1223" s="43"/>
      <c r="Y1223" s="43"/>
      <c r="Z1223" s="43"/>
      <c r="AA1223" s="43"/>
      <c r="AB1223" s="43"/>
      <c r="AC1223" s="43"/>
      <c r="AD1223" s="43"/>
      <c r="AE1223" s="43"/>
      <c r="AF1223" s="43"/>
      <c r="AG1223" s="43"/>
      <c r="AH1223" s="43"/>
      <c r="AI1223" s="43"/>
      <c r="AJ1223" s="43"/>
      <c r="AK1223" s="43"/>
      <c r="AL1223" s="43"/>
      <c r="AM1223" s="43"/>
      <c r="AN1223" s="43"/>
      <c r="AO1223" s="43"/>
      <c r="AP1223" s="43"/>
      <c r="AQ1223" s="41"/>
      <c r="AR1223" s="41"/>
      <c r="AS1223" s="41"/>
      <c r="AT1223" s="41"/>
      <c r="AU1223" s="41"/>
      <c r="AV1223" s="41"/>
      <c r="AW1223" s="41"/>
      <c r="AX1223" s="41"/>
      <c r="AY1223" s="41"/>
      <c r="AZ1223" s="41"/>
      <c r="BA1223" s="41"/>
      <c r="BB1223" s="41"/>
    </row>
    <row r="1224" spans="20:54" s="42" customFormat="1" x14ac:dyDescent="0.25">
      <c r="T1224" s="41"/>
      <c r="W1224" s="43"/>
      <c r="X1224" s="43"/>
      <c r="Y1224" s="43"/>
      <c r="Z1224" s="43"/>
      <c r="AA1224" s="43"/>
      <c r="AB1224" s="43"/>
      <c r="AC1224" s="43"/>
      <c r="AD1224" s="43"/>
      <c r="AE1224" s="43"/>
      <c r="AF1224" s="43"/>
      <c r="AG1224" s="43"/>
      <c r="AH1224" s="43"/>
      <c r="AI1224" s="43"/>
      <c r="AJ1224" s="43"/>
      <c r="AK1224" s="43"/>
      <c r="AL1224" s="43"/>
      <c r="AM1224" s="43"/>
      <c r="AN1224" s="43"/>
      <c r="AO1224" s="43"/>
      <c r="AP1224" s="43"/>
      <c r="AQ1224" s="41"/>
      <c r="AR1224" s="41"/>
      <c r="AS1224" s="41"/>
      <c r="AT1224" s="41"/>
      <c r="AU1224" s="41"/>
      <c r="AV1224" s="41"/>
      <c r="AW1224" s="41"/>
      <c r="AX1224" s="41"/>
      <c r="AY1224" s="41"/>
      <c r="AZ1224" s="41"/>
      <c r="BA1224" s="41"/>
      <c r="BB1224" s="41"/>
    </row>
    <row r="1225" spans="20:54" s="42" customFormat="1" x14ac:dyDescent="0.25">
      <c r="T1225" s="41"/>
      <c r="W1225" s="43"/>
      <c r="X1225" s="43"/>
      <c r="Y1225" s="43"/>
      <c r="Z1225" s="43"/>
      <c r="AA1225" s="43"/>
      <c r="AB1225" s="43"/>
      <c r="AC1225" s="43"/>
      <c r="AD1225" s="43"/>
      <c r="AE1225" s="43"/>
      <c r="AF1225" s="43"/>
      <c r="AG1225" s="43"/>
      <c r="AH1225" s="43"/>
      <c r="AI1225" s="43"/>
      <c r="AJ1225" s="43"/>
      <c r="AK1225" s="43"/>
      <c r="AL1225" s="43"/>
      <c r="AM1225" s="43"/>
      <c r="AN1225" s="43"/>
      <c r="AO1225" s="43"/>
      <c r="AP1225" s="43"/>
      <c r="AQ1225" s="41"/>
      <c r="AR1225" s="41"/>
      <c r="AS1225" s="41"/>
      <c r="AT1225" s="41"/>
      <c r="AU1225" s="41"/>
      <c r="AV1225" s="41"/>
      <c r="AW1225" s="41"/>
      <c r="AX1225" s="41"/>
      <c r="AY1225" s="41"/>
      <c r="AZ1225" s="41"/>
      <c r="BA1225" s="41"/>
      <c r="BB1225" s="41"/>
    </row>
    <row r="1226" spans="20:54" s="42" customFormat="1" x14ac:dyDescent="0.25">
      <c r="T1226" s="41"/>
      <c r="W1226" s="43"/>
      <c r="X1226" s="43"/>
      <c r="Y1226" s="43"/>
      <c r="Z1226" s="43"/>
      <c r="AA1226" s="43"/>
      <c r="AB1226" s="43"/>
      <c r="AC1226" s="43"/>
      <c r="AD1226" s="43"/>
      <c r="AE1226" s="43"/>
      <c r="AF1226" s="43"/>
      <c r="AG1226" s="43"/>
      <c r="AH1226" s="43"/>
      <c r="AI1226" s="43"/>
      <c r="AJ1226" s="43"/>
      <c r="AK1226" s="43"/>
      <c r="AL1226" s="43"/>
      <c r="AM1226" s="43"/>
      <c r="AN1226" s="43"/>
      <c r="AO1226" s="43"/>
      <c r="AP1226" s="43"/>
      <c r="AQ1226" s="41"/>
      <c r="AR1226" s="41"/>
      <c r="AS1226" s="41"/>
      <c r="AT1226" s="41"/>
      <c r="AU1226" s="41"/>
      <c r="AV1226" s="41"/>
      <c r="AW1226" s="41"/>
      <c r="AX1226" s="41"/>
      <c r="AY1226" s="41"/>
      <c r="AZ1226" s="41"/>
      <c r="BA1226" s="41"/>
      <c r="BB1226" s="41"/>
    </row>
    <row r="1227" spans="20:54" s="42" customFormat="1" x14ac:dyDescent="0.25">
      <c r="T1227" s="41"/>
      <c r="W1227" s="43"/>
      <c r="X1227" s="43"/>
      <c r="Y1227" s="43"/>
      <c r="Z1227" s="43"/>
      <c r="AA1227" s="43"/>
      <c r="AB1227" s="43"/>
      <c r="AC1227" s="43"/>
      <c r="AD1227" s="43"/>
      <c r="AE1227" s="43"/>
      <c r="AF1227" s="43"/>
      <c r="AG1227" s="43"/>
      <c r="AH1227" s="43"/>
      <c r="AI1227" s="43"/>
      <c r="AJ1227" s="43"/>
      <c r="AK1227" s="43"/>
      <c r="AL1227" s="43"/>
      <c r="AM1227" s="43"/>
      <c r="AN1227" s="43"/>
      <c r="AO1227" s="43"/>
      <c r="AP1227" s="43"/>
      <c r="AQ1227" s="41"/>
      <c r="AR1227" s="41"/>
      <c r="AS1227" s="41"/>
      <c r="AT1227" s="41"/>
      <c r="AU1227" s="41"/>
      <c r="AV1227" s="41"/>
      <c r="AW1227" s="41"/>
      <c r="AX1227" s="41"/>
      <c r="AY1227" s="41"/>
      <c r="AZ1227" s="41"/>
      <c r="BA1227" s="41"/>
      <c r="BB1227" s="41"/>
    </row>
    <row r="1228" spans="20:54" s="42" customFormat="1" x14ac:dyDescent="0.25">
      <c r="T1228" s="41"/>
      <c r="W1228" s="43"/>
      <c r="X1228" s="43"/>
      <c r="Y1228" s="43"/>
      <c r="Z1228" s="43"/>
      <c r="AA1228" s="43"/>
      <c r="AB1228" s="43"/>
      <c r="AC1228" s="43"/>
      <c r="AD1228" s="43"/>
      <c r="AE1228" s="43"/>
      <c r="AF1228" s="43"/>
      <c r="AG1228" s="43"/>
      <c r="AH1228" s="43"/>
      <c r="AI1228" s="43"/>
      <c r="AJ1228" s="43"/>
      <c r="AK1228" s="43"/>
      <c r="AL1228" s="43"/>
      <c r="AM1228" s="43"/>
      <c r="AN1228" s="43"/>
      <c r="AO1228" s="43"/>
      <c r="AP1228" s="43"/>
      <c r="AQ1228" s="41"/>
      <c r="AR1228" s="41"/>
      <c r="AS1228" s="41"/>
      <c r="AT1228" s="41"/>
      <c r="AU1228" s="41"/>
      <c r="AV1228" s="41"/>
      <c r="AW1228" s="41"/>
      <c r="AX1228" s="41"/>
      <c r="AY1228" s="41"/>
      <c r="AZ1228" s="41"/>
      <c r="BA1228" s="41"/>
      <c r="BB1228" s="41"/>
    </row>
    <row r="1229" spans="20:54" s="42" customFormat="1" x14ac:dyDescent="0.25">
      <c r="T1229" s="41"/>
      <c r="W1229" s="43"/>
      <c r="X1229" s="43"/>
      <c r="Y1229" s="43"/>
      <c r="Z1229" s="43"/>
      <c r="AA1229" s="43"/>
      <c r="AB1229" s="43"/>
      <c r="AC1229" s="43"/>
      <c r="AD1229" s="43"/>
      <c r="AE1229" s="43"/>
      <c r="AF1229" s="43"/>
      <c r="AG1229" s="43"/>
      <c r="AH1229" s="43"/>
      <c r="AI1229" s="43"/>
      <c r="AJ1229" s="43"/>
      <c r="AK1229" s="43"/>
      <c r="AL1229" s="43"/>
      <c r="AM1229" s="43"/>
      <c r="AN1229" s="43"/>
      <c r="AO1229" s="43"/>
      <c r="AP1229" s="43"/>
      <c r="AQ1229" s="41"/>
      <c r="AR1229" s="41"/>
      <c r="AS1229" s="41"/>
      <c r="AT1229" s="41"/>
      <c r="AU1229" s="41"/>
      <c r="AV1229" s="41"/>
      <c r="AW1229" s="41"/>
      <c r="AX1229" s="41"/>
      <c r="AY1229" s="41"/>
      <c r="AZ1229" s="41"/>
      <c r="BA1229" s="41"/>
      <c r="BB1229" s="41"/>
    </row>
    <row r="1230" spans="20:54" s="42" customFormat="1" x14ac:dyDescent="0.25">
      <c r="T1230" s="41"/>
      <c r="W1230" s="43"/>
      <c r="X1230" s="43"/>
      <c r="Y1230" s="43"/>
      <c r="Z1230" s="43"/>
      <c r="AA1230" s="43"/>
      <c r="AB1230" s="43"/>
      <c r="AC1230" s="43"/>
      <c r="AD1230" s="43"/>
      <c r="AE1230" s="43"/>
      <c r="AF1230" s="43"/>
      <c r="AG1230" s="43"/>
      <c r="AH1230" s="43"/>
      <c r="AI1230" s="43"/>
      <c r="AJ1230" s="43"/>
      <c r="AK1230" s="43"/>
      <c r="AL1230" s="43"/>
      <c r="AM1230" s="43"/>
      <c r="AN1230" s="43"/>
      <c r="AO1230" s="43"/>
      <c r="AP1230" s="43"/>
      <c r="AQ1230" s="41"/>
      <c r="AR1230" s="41"/>
      <c r="AS1230" s="41"/>
      <c r="AT1230" s="41"/>
      <c r="AU1230" s="41"/>
      <c r="AV1230" s="41"/>
      <c r="AW1230" s="41"/>
      <c r="AX1230" s="41"/>
      <c r="AY1230" s="41"/>
      <c r="AZ1230" s="41"/>
      <c r="BA1230" s="41"/>
      <c r="BB1230" s="41"/>
    </row>
    <row r="1231" spans="20:54" s="42" customFormat="1" x14ac:dyDescent="0.25">
      <c r="T1231" s="41"/>
      <c r="W1231" s="43"/>
      <c r="X1231" s="43"/>
      <c r="Y1231" s="43"/>
      <c r="Z1231" s="43"/>
      <c r="AA1231" s="43"/>
      <c r="AB1231" s="43"/>
      <c r="AC1231" s="43"/>
      <c r="AD1231" s="43"/>
      <c r="AE1231" s="43"/>
      <c r="AF1231" s="43"/>
      <c r="AG1231" s="43"/>
      <c r="AH1231" s="43"/>
      <c r="AI1231" s="43"/>
      <c r="AJ1231" s="43"/>
      <c r="AK1231" s="43"/>
      <c r="AL1231" s="43"/>
      <c r="AM1231" s="43"/>
      <c r="AN1231" s="43"/>
      <c r="AO1231" s="43"/>
      <c r="AP1231" s="43"/>
      <c r="AQ1231" s="41"/>
      <c r="AR1231" s="41"/>
      <c r="AS1231" s="41"/>
      <c r="AT1231" s="41"/>
      <c r="AU1231" s="41"/>
      <c r="AV1231" s="41"/>
      <c r="AW1231" s="41"/>
      <c r="AX1231" s="41"/>
      <c r="AY1231" s="41"/>
      <c r="AZ1231" s="41"/>
      <c r="BA1231" s="41"/>
      <c r="BB1231" s="41"/>
    </row>
    <row r="1232" spans="20:54" s="42" customFormat="1" x14ac:dyDescent="0.25">
      <c r="T1232" s="41"/>
      <c r="W1232" s="43"/>
      <c r="X1232" s="43"/>
      <c r="Y1232" s="43"/>
      <c r="Z1232" s="43"/>
      <c r="AA1232" s="43"/>
      <c r="AB1232" s="43"/>
      <c r="AC1232" s="43"/>
      <c r="AD1232" s="43"/>
      <c r="AE1232" s="43"/>
      <c r="AF1232" s="43"/>
      <c r="AG1232" s="43"/>
      <c r="AH1232" s="43"/>
      <c r="AI1232" s="43"/>
      <c r="AJ1232" s="43"/>
      <c r="AK1232" s="43"/>
      <c r="AL1232" s="43"/>
      <c r="AM1232" s="43"/>
      <c r="AN1232" s="43"/>
      <c r="AO1232" s="43"/>
      <c r="AP1232" s="43"/>
      <c r="AQ1232" s="41"/>
      <c r="AR1232" s="41"/>
      <c r="AS1232" s="41"/>
      <c r="AT1232" s="41"/>
      <c r="AU1232" s="41"/>
      <c r="AV1232" s="41"/>
      <c r="AW1232" s="41"/>
      <c r="AX1232" s="41"/>
      <c r="AY1232" s="41"/>
      <c r="AZ1232" s="41"/>
      <c r="BA1232" s="41"/>
      <c r="BB1232" s="41"/>
    </row>
    <row r="1233" spans="20:54" s="42" customFormat="1" x14ac:dyDescent="0.25">
      <c r="T1233" s="41"/>
      <c r="W1233" s="43"/>
      <c r="X1233" s="43"/>
      <c r="Y1233" s="43"/>
      <c r="Z1233" s="43"/>
      <c r="AA1233" s="43"/>
      <c r="AB1233" s="43"/>
      <c r="AC1233" s="43"/>
      <c r="AD1233" s="43"/>
      <c r="AE1233" s="43"/>
      <c r="AF1233" s="43"/>
      <c r="AG1233" s="43"/>
      <c r="AH1233" s="43"/>
      <c r="AI1233" s="43"/>
      <c r="AJ1233" s="43"/>
      <c r="AK1233" s="43"/>
      <c r="AL1233" s="43"/>
      <c r="AM1233" s="43"/>
      <c r="AN1233" s="43"/>
      <c r="AO1233" s="43"/>
      <c r="AP1233" s="43"/>
      <c r="AQ1233" s="41"/>
      <c r="AR1233" s="41"/>
      <c r="AS1233" s="41"/>
      <c r="AT1233" s="41"/>
      <c r="AU1233" s="41"/>
      <c r="AV1233" s="41"/>
      <c r="AW1233" s="41"/>
      <c r="AX1233" s="41"/>
      <c r="AY1233" s="41"/>
      <c r="AZ1233" s="41"/>
      <c r="BA1233" s="41"/>
      <c r="BB1233" s="41"/>
    </row>
    <row r="1234" spans="20:54" s="42" customFormat="1" x14ac:dyDescent="0.25">
      <c r="T1234" s="41"/>
      <c r="W1234" s="43"/>
      <c r="X1234" s="43"/>
      <c r="Y1234" s="43"/>
      <c r="Z1234" s="43"/>
      <c r="AA1234" s="43"/>
      <c r="AB1234" s="43"/>
      <c r="AC1234" s="43"/>
      <c r="AD1234" s="43"/>
      <c r="AE1234" s="43"/>
      <c r="AF1234" s="43"/>
      <c r="AG1234" s="43"/>
      <c r="AH1234" s="43"/>
      <c r="AI1234" s="43"/>
      <c r="AJ1234" s="43"/>
      <c r="AK1234" s="43"/>
      <c r="AL1234" s="43"/>
      <c r="AM1234" s="43"/>
      <c r="AN1234" s="43"/>
      <c r="AO1234" s="43"/>
      <c r="AP1234" s="43"/>
      <c r="AQ1234" s="41"/>
      <c r="AR1234" s="41"/>
      <c r="AS1234" s="41"/>
      <c r="AT1234" s="41"/>
      <c r="AU1234" s="41"/>
      <c r="AV1234" s="41"/>
      <c r="AW1234" s="41"/>
      <c r="AX1234" s="41"/>
      <c r="AY1234" s="41"/>
      <c r="AZ1234" s="41"/>
      <c r="BA1234" s="41"/>
      <c r="BB1234" s="41"/>
    </row>
    <row r="1235" spans="20:54" s="42" customFormat="1" x14ac:dyDescent="0.25">
      <c r="T1235" s="41"/>
      <c r="W1235" s="43"/>
      <c r="X1235" s="43"/>
      <c r="Y1235" s="43"/>
      <c r="Z1235" s="43"/>
      <c r="AA1235" s="43"/>
      <c r="AB1235" s="43"/>
      <c r="AC1235" s="43"/>
      <c r="AD1235" s="43"/>
      <c r="AE1235" s="43"/>
      <c r="AF1235" s="43"/>
      <c r="AG1235" s="43"/>
      <c r="AH1235" s="43"/>
      <c r="AI1235" s="43"/>
      <c r="AJ1235" s="43"/>
      <c r="AK1235" s="43"/>
      <c r="AL1235" s="43"/>
      <c r="AM1235" s="43"/>
      <c r="AN1235" s="43"/>
      <c r="AO1235" s="43"/>
      <c r="AP1235" s="43"/>
      <c r="AQ1235" s="41"/>
      <c r="AR1235" s="41"/>
      <c r="AS1235" s="41"/>
      <c r="AT1235" s="41"/>
      <c r="AU1235" s="41"/>
      <c r="AV1235" s="41"/>
      <c r="AW1235" s="41"/>
      <c r="AX1235" s="41"/>
      <c r="AY1235" s="41"/>
      <c r="AZ1235" s="41"/>
      <c r="BA1235" s="41"/>
      <c r="BB1235" s="41"/>
    </row>
    <row r="1236" spans="20:54" s="42" customFormat="1" x14ac:dyDescent="0.25">
      <c r="T1236" s="41"/>
      <c r="W1236" s="43"/>
      <c r="X1236" s="43"/>
      <c r="Y1236" s="43"/>
      <c r="Z1236" s="43"/>
      <c r="AA1236" s="43"/>
      <c r="AB1236" s="43"/>
      <c r="AC1236" s="43"/>
      <c r="AD1236" s="43"/>
      <c r="AE1236" s="43"/>
      <c r="AF1236" s="43"/>
      <c r="AG1236" s="43"/>
      <c r="AH1236" s="43"/>
      <c r="AI1236" s="43"/>
      <c r="AJ1236" s="43"/>
      <c r="AK1236" s="43"/>
      <c r="AL1236" s="43"/>
      <c r="AM1236" s="43"/>
      <c r="AN1236" s="43"/>
      <c r="AO1236" s="43"/>
      <c r="AP1236" s="43"/>
      <c r="AQ1236" s="41"/>
      <c r="AR1236" s="41"/>
      <c r="AS1236" s="41"/>
      <c r="AT1236" s="41"/>
      <c r="AU1236" s="41"/>
      <c r="AV1236" s="41"/>
      <c r="AW1236" s="41"/>
      <c r="AX1236" s="41"/>
      <c r="AY1236" s="41"/>
      <c r="AZ1236" s="41"/>
      <c r="BA1236" s="41"/>
      <c r="BB1236" s="41"/>
    </row>
    <row r="1237" spans="20:54" s="42" customFormat="1" x14ac:dyDescent="0.25">
      <c r="T1237" s="41"/>
      <c r="W1237" s="43"/>
      <c r="X1237" s="43"/>
      <c r="Y1237" s="43"/>
      <c r="Z1237" s="43"/>
      <c r="AA1237" s="43"/>
      <c r="AB1237" s="43"/>
      <c r="AC1237" s="43"/>
      <c r="AD1237" s="43"/>
      <c r="AE1237" s="43"/>
      <c r="AF1237" s="43"/>
      <c r="AG1237" s="43"/>
      <c r="AH1237" s="43"/>
      <c r="AI1237" s="43"/>
      <c r="AJ1237" s="43"/>
      <c r="AK1237" s="43"/>
      <c r="AL1237" s="43"/>
      <c r="AM1237" s="43"/>
      <c r="AN1237" s="43"/>
      <c r="AO1237" s="43"/>
      <c r="AP1237" s="43"/>
      <c r="AQ1237" s="41"/>
      <c r="AR1237" s="41"/>
      <c r="AS1237" s="41"/>
      <c r="AT1237" s="41"/>
      <c r="AU1237" s="41"/>
      <c r="AV1237" s="41"/>
      <c r="AW1237" s="41"/>
      <c r="AX1237" s="41"/>
      <c r="AY1237" s="41"/>
      <c r="AZ1237" s="41"/>
      <c r="BA1237" s="41"/>
      <c r="BB1237" s="41"/>
    </row>
    <row r="1238" spans="20:54" s="42" customFormat="1" x14ac:dyDescent="0.25">
      <c r="T1238" s="41"/>
      <c r="W1238" s="43"/>
      <c r="X1238" s="43"/>
      <c r="Y1238" s="43"/>
      <c r="Z1238" s="43"/>
      <c r="AA1238" s="43"/>
      <c r="AB1238" s="43"/>
      <c r="AC1238" s="43"/>
      <c r="AD1238" s="43"/>
      <c r="AE1238" s="43"/>
      <c r="AF1238" s="43"/>
      <c r="AG1238" s="43"/>
      <c r="AH1238" s="43"/>
      <c r="AI1238" s="43"/>
      <c r="AJ1238" s="43"/>
      <c r="AK1238" s="43"/>
      <c r="AL1238" s="43"/>
      <c r="AM1238" s="43"/>
      <c r="AN1238" s="43"/>
      <c r="AO1238" s="43"/>
      <c r="AP1238" s="43"/>
      <c r="AQ1238" s="41"/>
      <c r="AR1238" s="41"/>
      <c r="AS1238" s="41"/>
      <c r="AT1238" s="41"/>
      <c r="AU1238" s="41"/>
      <c r="AV1238" s="41"/>
      <c r="AW1238" s="41"/>
      <c r="AX1238" s="41"/>
      <c r="AY1238" s="41"/>
      <c r="AZ1238" s="41"/>
      <c r="BA1238" s="41"/>
      <c r="BB1238" s="41"/>
    </row>
    <row r="1239" spans="20:54" s="42" customFormat="1" x14ac:dyDescent="0.25">
      <c r="T1239" s="41"/>
      <c r="W1239" s="43"/>
      <c r="X1239" s="43"/>
      <c r="Y1239" s="43"/>
      <c r="Z1239" s="43"/>
      <c r="AA1239" s="43"/>
      <c r="AB1239" s="43"/>
      <c r="AC1239" s="43"/>
      <c r="AD1239" s="43"/>
      <c r="AE1239" s="43"/>
      <c r="AF1239" s="43"/>
      <c r="AG1239" s="43"/>
      <c r="AH1239" s="43"/>
      <c r="AI1239" s="43"/>
      <c r="AJ1239" s="43"/>
      <c r="AK1239" s="43"/>
      <c r="AL1239" s="43"/>
      <c r="AM1239" s="43"/>
      <c r="AN1239" s="43"/>
      <c r="AO1239" s="43"/>
      <c r="AP1239" s="43"/>
      <c r="AQ1239" s="41"/>
      <c r="AR1239" s="41"/>
      <c r="AS1239" s="41"/>
      <c r="AT1239" s="41"/>
      <c r="AU1239" s="41"/>
      <c r="AV1239" s="41"/>
      <c r="AW1239" s="41"/>
      <c r="AX1239" s="41"/>
      <c r="AY1239" s="41"/>
      <c r="AZ1239" s="41"/>
      <c r="BA1239" s="41"/>
      <c r="BB1239" s="41"/>
    </row>
    <row r="1240" spans="20:54" s="42" customFormat="1" x14ac:dyDescent="0.25">
      <c r="T1240" s="41"/>
      <c r="W1240" s="43"/>
      <c r="X1240" s="43"/>
      <c r="Y1240" s="43"/>
      <c r="Z1240" s="43"/>
      <c r="AA1240" s="43"/>
      <c r="AB1240" s="43"/>
      <c r="AC1240" s="43"/>
      <c r="AD1240" s="43"/>
      <c r="AE1240" s="43"/>
      <c r="AF1240" s="43"/>
      <c r="AG1240" s="43"/>
      <c r="AH1240" s="43"/>
      <c r="AI1240" s="43"/>
      <c r="AJ1240" s="43"/>
      <c r="AK1240" s="43"/>
      <c r="AL1240" s="43"/>
      <c r="AM1240" s="43"/>
      <c r="AN1240" s="43"/>
      <c r="AO1240" s="43"/>
      <c r="AP1240" s="43"/>
      <c r="AQ1240" s="41"/>
      <c r="AR1240" s="41"/>
      <c r="AS1240" s="41"/>
      <c r="AT1240" s="41"/>
      <c r="AU1240" s="41"/>
      <c r="AV1240" s="41"/>
      <c r="AW1240" s="41"/>
      <c r="AX1240" s="41"/>
      <c r="AY1240" s="41"/>
      <c r="AZ1240" s="41"/>
      <c r="BA1240" s="41"/>
      <c r="BB1240" s="41"/>
    </row>
    <row r="1241" spans="20:54" s="42" customFormat="1" x14ac:dyDescent="0.25">
      <c r="T1241" s="41"/>
      <c r="W1241" s="43"/>
      <c r="X1241" s="43"/>
      <c r="Y1241" s="43"/>
      <c r="Z1241" s="43"/>
      <c r="AA1241" s="43"/>
      <c r="AB1241" s="43"/>
      <c r="AC1241" s="43"/>
      <c r="AD1241" s="43"/>
      <c r="AE1241" s="43"/>
      <c r="AF1241" s="43"/>
      <c r="AG1241" s="43"/>
      <c r="AH1241" s="43"/>
      <c r="AI1241" s="43"/>
      <c r="AJ1241" s="43"/>
      <c r="AK1241" s="43"/>
      <c r="AL1241" s="43"/>
      <c r="AM1241" s="43"/>
      <c r="AN1241" s="43"/>
      <c r="AO1241" s="43"/>
      <c r="AP1241" s="43"/>
      <c r="AQ1241" s="41"/>
      <c r="AR1241" s="41"/>
      <c r="AS1241" s="41"/>
      <c r="AT1241" s="41"/>
      <c r="AU1241" s="41"/>
      <c r="AV1241" s="41"/>
      <c r="AW1241" s="41"/>
      <c r="AX1241" s="41"/>
      <c r="AY1241" s="41"/>
      <c r="AZ1241" s="41"/>
      <c r="BA1241" s="41"/>
      <c r="BB1241" s="41"/>
    </row>
    <row r="1242" spans="20:54" s="42" customFormat="1" x14ac:dyDescent="0.25">
      <c r="T1242" s="41"/>
      <c r="W1242" s="43"/>
      <c r="X1242" s="43"/>
      <c r="Y1242" s="43"/>
      <c r="Z1242" s="43"/>
      <c r="AA1242" s="43"/>
      <c r="AB1242" s="43"/>
      <c r="AC1242" s="43"/>
      <c r="AD1242" s="43"/>
      <c r="AE1242" s="43"/>
      <c r="AF1242" s="43"/>
      <c r="AG1242" s="43"/>
      <c r="AH1242" s="43"/>
      <c r="AI1242" s="43"/>
      <c r="AJ1242" s="43"/>
      <c r="AK1242" s="43"/>
      <c r="AL1242" s="43"/>
      <c r="AM1242" s="43"/>
      <c r="AN1242" s="43"/>
      <c r="AO1242" s="43"/>
      <c r="AP1242" s="43"/>
      <c r="AQ1242" s="41"/>
      <c r="AR1242" s="41"/>
      <c r="AS1242" s="41"/>
      <c r="AT1242" s="41"/>
      <c r="AU1242" s="41"/>
      <c r="AV1242" s="41"/>
      <c r="AW1242" s="41"/>
      <c r="AX1242" s="41"/>
      <c r="AY1242" s="41"/>
      <c r="AZ1242" s="41"/>
      <c r="BA1242" s="41"/>
      <c r="BB1242" s="41"/>
    </row>
    <row r="1243" spans="20:54" s="42" customFormat="1" x14ac:dyDescent="0.25">
      <c r="T1243" s="41"/>
      <c r="W1243" s="43"/>
      <c r="X1243" s="43"/>
      <c r="Y1243" s="43"/>
      <c r="Z1243" s="43"/>
      <c r="AA1243" s="43"/>
      <c r="AB1243" s="43"/>
      <c r="AC1243" s="43"/>
      <c r="AD1243" s="43"/>
      <c r="AE1243" s="43"/>
      <c r="AF1243" s="43"/>
      <c r="AG1243" s="43"/>
      <c r="AH1243" s="43"/>
      <c r="AI1243" s="43"/>
      <c r="AJ1243" s="43"/>
      <c r="AK1243" s="43"/>
      <c r="AL1243" s="43"/>
      <c r="AM1243" s="43"/>
      <c r="AN1243" s="43"/>
      <c r="AO1243" s="43"/>
      <c r="AP1243" s="43"/>
      <c r="AQ1243" s="41"/>
      <c r="AR1243" s="41"/>
      <c r="AS1243" s="41"/>
      <c r="AT1243" s="41"/>
      <c r="AU1243" s="41"/>
      <c r="AV1243" s="41"/>
      <c r="AW1243" s="41"/>
      <c r="AX1243" s="41"/>
      <c r="AY1243" s="41"/>
      <c r="AZ1243" s="41"/>
      <c r="BA1243" s="41"/>
      <c r="BB1243" s="41"/>
    </row>
    <row r="1244" spans="20:54" s="42" customFormat="1" x14ac:dyDescent="0.25">
      <c r="T1244" s="41"/>
      <c r="W1244" s="43"/>
      <c r="X1244" s="43"/>
      <c r="Y1244" s="43"/>
      <c r="Z1244" s="43"/>
      <c r="AA1244" s="43"/>
      <c r="AB1244" s="43"/>
      <c r="AC1244" s="43"/>
      <c r="AD1244" s="43"/>
      <c r="AE1244" s="43"/>
      <c r="AF1244" s="43"/>
      <c r="AG1244" s="43"/>
      <c r="AH1244" s="43"/>
      <c r="AI1244" s="43"/>
      <c r="AJ1244" s="43"/>
      <c r="AK1244" s="43"/>
      <c r="AL1244" s="43"/>
      <c r="AM1244" s="43"/>
      <c r="AN1244" s="43"/>
      <c r="AO1244" s="43"/>
      <c r="AP1244" s="43"/>
      <c r="AQ1244" s="41"/>
      <c r="AR1244" s="41"/>
      <c r="AS1244" s="41"/>
      <c r="AT1244" s="41"/>
      <c r="AU1244" s="41"/>
      <c r="AV1244" s="41"/>
      <c r="AW1244" s="41"/>
      <c r="AX1244" s="41"/>
      <c r="AY1244" s="41"/>
      <c r="AZ1244" s="41"/>
      <c r="BA1244" s="41"/>
      <c r="BB1244" s="41"/>
    </row>
    <row r="1245" spans="20:54" s="42" customFormat="1" x14ac:dyDescent="0.25">
      <c r="T1245" s="41"/>
      <c r="W1245" s="43"/>
      <c r="X1245" s="43"/>
      <c r="Y1245" s="43"/>
      <c r="Z1245" s="43"/>
      <c r="AA1245" s="43"/>
      <c r="AB1245" s="43"/>
      <c r="AC1245" s="43"/>
      <c r="AD1245" s="43"/>
      <c r="AE1245" s="43"/>
      <c r="AF1245" s="43"/>
      <c r="AG1245" s="43"/>
      <c r="AH1245" s="43"/>
      <c r="AI1245" s="43"/>
      <c r="AJ1245" s="43"/>
      <c r="AK1245" s="43"/>
      <c r="AL1245" s="43"/>
      <c r="AM1245" s="43"/>
      <c r="AN1245" s="43"/>
      <c r="AO1245" s="43"/>
      <c r="AP1245" s="43"/>
      <c r="AQ1245" s="41"/>
      <c r="AR1245" s="41"/>
      <c r="AS1245" s="41"/>
      <c r="AT1245" s="41"/>
      <c r="AU1245" s="41"/>
      <c r="AV1245" s="41"/>
      <c r="AW1245" s="41"/>
      <c r="AX1245" s="41"/>
      <c r="AY1245" s="41"/>
      <c r="AZ1245" s="41"/>
      <c r="BA1245" s="41"/>
      <c r="BB1245" s="41"/>
    </row>
    <row r="1246" spans="20:54" s="42" customFormat="1" x14ac:dyDescent="0.25">
      <c r="T1246" s="41"/>
      <c r="W1246" s="43"/>
      <c r="X1246" s="43"/>
      <c r="Y1246" s="43"/>
      <c r="Z1246" s="43"/>
      <c r="AA1246" s="43"/>
      <c r="AB1246" s="43"/>
      <c r="AC1246" s="43"/>
      <c r="AD1246" s="43"/>
      <c r="AE1246" s="43"/>
      <c r="AF1246" s="43"/>
      <c r="AG1246" s="43"/>
      <c r="AH1246" s="43"/>
      <c r="AI1246" s="43"/>
      <c r="AJ1246" s="43"/>
      <c r="AK1246" s="43"/>
      <c r="AL1246" s="43"/>
      <c r="AM1246" s="43"/>
      <c r="AN1246" s="43"/>
      <c r="AO1246" s="43"/>
      <c r="AP1246" s="43"/>
      <c r="AQ1246" s="41"/>
      <c r="AR1246" s="41"/>
      <c r="AS1246" s="41"/>
      <c r="AT1246" s="41"/>
      <c r="AU1246" s="41"/>
      <c r="AV1246" s="41"/>
      <c r="AW1246" s="41"/>
      <c r="AX1246" s="41"/>
      <c r="AY1246" s="41"/>
      <c r="AZ1246" s="41"/>
      <c r="BA1246" s="41"/>
      <c r="BB1246" s="41"/>
    </row>
    <row r="1247" spans="20:54" s="42" customFormat="1" x14ac:dyDescent="0.25">
      <c r="T1247" s="41"/>
      <c r="W1247" s="43"/>
      <c r="X1247" s="43"/>
      <c r="Y1247" s="43"/>
      <c r="Z1247" s="43"/>
      <c r="AA1247" s="43"/>
      <c r="AB1247" s="43"/>
      <c r="AC1247" s="43"/>
      <c r="AD1247" s="43"/>
      <c r="AE1247" s="43"/>
      <c r="AF1247" s="43"/>
      <c r="AG1247" s="43"/>
      <c r="AH1247" s="43"/>
      <c r="AI1247" s="43"/>
      <c r="AJ1247" s="43"/>
      <c r="AK1247" s="43"/>
      <c r="AL1247" s="43"/>
      <c r="AM1247" s="43"/>
      <c r="AN1247" s="43"/>
      <c r="AO1247" s="43"/>
      <c r="AP1247" s="43"/>
      <c r="AQ1247" s="41"/>
      <c r="AR1247" s="41"/>
      <c r="AS1247" s="41"/>
      <c r="AT1247" s="41"/>
      <c r="AU1247" s="41"/>
      <c r="AV1247" s="41"/>
      <c r="AW1247" s="41"/>
      <c r="AX1247" s="41"/>
      <c r="AY1247" s="41"/>
      <c r="AZ1247" s="41"/>
      <c r="BA1247" s="41"/>
      <c r="BB1247" s="41"/>
    </row>
    <row r="1248" spans="20:54" s="42" customFormat="1" x14ac:dyDescent="0.25">
      <c r="T1248" s="41"/>
      <c r="W1248" s="43"/>
      <c r="X1248" s="43"/>
      <c r="Y1248" s="43"/>
      <c r="Z1248" s="43"/>
      <c r="AA1248" s="43"/>
      <c r="AB1248" s="43"/>
      <c r="AC1248" s="43"/>
      <c r="AD1248" s="43"/>
      <c r="AE1248" s="43"/>
      <c r="AF1248" s="43"/>
      <c r="AG1248" s="43"/>
      <c r="AH1248" s="43"/>
      <c r="AI1248" s="43"/>
      <c r="AJ1248" s="43"/>
      <c r="AK1248" s="43"/>
      <c r="AL1248" s="43"/>
      <c r="AM1248" s="43"/>
      <c r="AN1248" s="43"/>
      <c r="AO1248" s="43"/>
      <c r="AP1248" s="43"/>
      <c r="AQ1248" s="41"/>
      <c r="AR1248" s="41"/>
      <c r="AS1248" s="41"/>
      <c r="AT1248" s="41"/>
      <c r="AU1248" s="41"/>
      <c r="AV1248" s="41"/>
      <c r="AW1248" s="41"/>
      <c r="AX1248" s="41"/>
      <c r="AY1248" s="41"/>
      <c r="AZ1248" s="41"/>
      <c r="BA1248" s="41"/>
      <c r="BB1248" s="41"/>
    </row>
    <row r="1249" spans="20:54" s="42" customFormat="1" x14ac:dyDescent="0.25">
      <c r="T1249" s="41"/>
      <c r="W1249" s="43"/>
      <c r="X1249" s="43"/>
      <c r="Y1249" s="43"/>
      <c r="Z1249" s="43"/>
      <c r="AA1249" s="43"/>
      <c r="AB1249" s="43"/>
      <c r="AC1249" s="43"/>
      <c r="AD1249" s="43"/>
      <c r="AE1249" s="43"/>
      <c r="AF1249" s="43"/>
      <c r="AG1249" s="43"/>
      <c r="AH1249" s="43"/>
      <c r="AI1249" s="43"/>
      <c r="AJ1249" s="43"/>
      <c r="AK1249" s="43"/>
      <c r="AL1249" s="43"/>
      <c r="AM1249" s="43"/>
      <c r="AN1249" s="43"/>
      <c r="AO1249" s="43"/>
      <c r="AP1249" s="43"/>
      <c r="AQ1249" s="41"/>
      <c r="AR1249" s="41"/>
      <c r="AS1249" s="41"/>
      <c r="AT1249" s="41"/>
      <c r="AU1249" s="41"/>
      <c r="AV1249" s="41"/>
      <c r="AW1249" s="41"/>
      <c r="AX1249" s="41"/>
      <c r="AY1249" s="41"/>
      <c r="AZ1249" s="41"/>
      <c r="BA1249" s="41"/>
      <c r="BB1249" s="41"/>
    </row>
    <row r="1250" spans="20:54" s="42" customFormat="1" x14ac:dyDescent="0.25">
      <c r="T1250" s="41"/>
      <c r="W1250" s="43"/>
      <c r="X1250" s="43"/>
      <c r="Y1250" s="43"/>
      <c r="Z1250" s="43"/>
      <c r="AA1250" s="43"/>
      <c r="AB1250" s="43"/>
      <c r="AC1250" s="43"/>
      <c r="AD1250" s="43"/>
      <c r="AE1250" s="43"/>
      <c r="AF1250" s="43"/>
      <c r="AG1250" s="43"/>
      <c r="AH1250" s="43"/>
      <c r="AI1250" s="43"/>
      <c r="AJ1250" s="43"/>
      <c r="AK1250" s="43"/>
      <c r="AL1250" s="43"/>
      <c r="AM1250" s="43"/>
      <c r="AN1250" s="43"/>
      <c r="AO1250" s="43"/>
      <c r="AP1250" s="43"/>
      <c r="AQ1250" s="41"/>
      <c r="AR1250" s="41"/>
      <c r="AS1250" s="41"/>
      <c r="AT1250" s="41"/>
      <c r="AU1250" s="41"/>
      <c r="AV1250" s="41"/>
      <c r="AW1250" s="41"/>
      <c r="AX1250" s="41"/>
      <c r="AY1250" s="41"/>
      <c r="AZ1250" s="41"/>
      <c r="BA1250" s="41"/>
      <c r="BB1250" s="41"/>
    </row>
    <row r="1251" spans="20:54" s="42" customFormat="1" x14ac:dyDescent="0.25">
      <c r="T1251" s="41"/>
      <c r="W1251" s="43"/>
      <c r="X1251" s="43"/>
      <c r="Y1251" s="43"/>
      <c r="Z1251" s="43"/>
      <c r="AA1251" s="43"/>
      <c r="AB1251" s="43"/>
      <c r="AC1251" s="43"/>
      <c r="AD1251" s="43"/>
      <c r="AE1251" s="43"/>
      <c r="AF1251" s="43"/>
      <c r="AG1251" s="43"/>
      <c r="AH1251" s="43"/>
      <c r="AI1251" s="43"/>
      <c r="AJ1251" s="43"/>
      <c r="AK1251" s="43"/>
      <c r="AL1251" s="43"/>
      <c r="AM1251" s="43"/>
      <c r="AN1251" s="43"/>
      <c r="AO1251" s="43"/>
      <c r="AP1251" s="43"/>
      <c r="AQ1251" s="41"/>
      <c r="AR1251" s="41"/>
      <c r="AS1251" s="41"/>
      <c r="AT1251" s="41"/>
      <c r="AU1251" s="41"/>
      <c r="AV1251" s="41"/>
      <c r="AW1251" s="41"/>
      <c r="AX1251" s="41"/>
      <c r="AY1251" s="41"/>
      <c r="AZ1251" s="41"/>
      <c r="BA1251" s="41"/>
      <c r="BB1251" s="41"/>
    </row>
    <row r="1252" spans="20:54" s="42" customFormat="1" x14ac:dyDescent="0.25">
      <c r="T1252" s="41"/>
      <c r="W1252" s="43"/>
      <c r="X1252" s="43"/>
      <c r="Y1252" s="43"/>
      <c r="Z1252" s="43"/>
      <c r="AA1252" s="43"/>
      <c r="AB1252" s="43"/>
      <c r="AC1252" s="43"/>
      <c r="AD1252" s="43"/>
      <c r="AE1252" s="43"/>
      <c r="AF1252" s="43"/>
      <c r="AG1252" s="43"/>
      <c r="AH1252" s="43"/>
      <c r="AI1252" s="43"/>
      <c r="AJ1252" s="43"/>
      <c r="AK1252" s="43"/>
      <c r="AL1252" s="43"/>
      <c r="AM1252" s="43"/>
      <c r="AN1252" s="43"/>
      <c r="AO1252" s="43"/>
      <c r="AP1252" s="43"/>
      <c r="AQ1252" s="41"/>
      <c r="AR1252" s="41"/>
      <c r="AS1252" s="41"/>
      <c r="AT1252" s="41"/>
      <c r="AU1252" s="41"/>
      <c r="AV1252" s="41"/>
      <c r="AW1252" s="41"/>
      <c r="AX1252" s="41"/>
      <c r="AY1252" s="41"/>
      <c r="AZ1252" s="41"/>
      <c r="BA1252" s="41"/>
      <c r="BB1252" s="41"/>
    </row>
    <row r="1253" spans="20:54" s="42" customFormat="1" x14ac:dyDescent="0.25">
      <c r="T1253" s="41"/>
      <c r="W1253" s="43"/>
      <c r="X1253" s="43"/>
      <c r="Y1253" s="43"/>
      <c r="Z1253" s="43"/>
      <c r="AA1253" s="43"/>
      <c r="AB1253" s="43"/>
      <c r="AC1253" s="43"/>
      <c r="AD1253" s="43"/>
      <c r="AE1253" s="43"/>
      <c r="AF1253" s="43"/>
      <c r="AG1253" s="43"/>
      <c r="AH1253" s="43"/>
      <c r="AI1253" s="43"/>
      <c r="AJ1253" s="43"/>
      <c r="AK1253" s="43"/>
      <c r="AL1253" s="43"/>
      <c r="AM1253" s="43"/>
      <c r="AN1253" s="43"/>
      <c r="AO1253" s="43"/>
      <c r="AP1253" s="43"/>
      <c r="AQ1253" s="41"/>
      <c r="AR1253" s="41"/>
      <c r="AS1253" s="41"/>
      <c r="AT1253" s="41"/>
      <c r="AU1253" s="41"/>
      <c r="AV1253" s="41"/>
      <c r="AW1253" s="41"/>
      <c r="AX1253" s="41"/>
      <c r="AY1253" s="41"/>
      <c r="AZ1253" s="41"/>
      <c r="BA1253" s="41"/>
      <c r="BB1253" s="41"/>
    </row>
    <row r="1254" spans="20:54" s="42" customFormat="1" x14ac:dyDescent="0.25">
      <c r="T1254" s="41"/>
      <c r="W1254" s="43"/>
      <c r="X1254" s="43"/>
      <c r="Y1254" s="43"/>
      <c r="Z1254" s="43"/>
      <c r="AA1254" s="43"/>
      <c r="AB1254" s="43"/>
      <c r="AC1254" s="43"/>
      <c r="AD1254" s="43"/>
      <c r="AE1254" s="43"/>
      <c r="AF1254" s="43"/>
      <c r="AG1254" s="43"/>
      <c r="AH1254" s="43"/>
      <c r="AI1254" s="43"/>
      <c r="AJ1254" s="43"/>
      <c r="AK1254" s="43"/>
      <c r="AL1254" s="43"/>
      <c r="AM1254" s="43"/>
      <c r="AN1254" s="43"/>
      <c r="AO1254" s="43"/>
      <c r="AP1254" s="43"/>
      <c r="AQ1254" s="41"/>
      <c r="AR1254" s="41"/>
      <c r="AS1254" s="41"/>
      <c r="AT1254" s="41"/>
      <c r="AU1254" s="41"/>
      <c r="AV1254" s="41"/>
      <c r="AW1254" s="41"/>
      <c r="AX1254" s="41"/>
      <c r="AY1254" s="41"/>
      <c r="AZ1254" s="41"/>
      <c r="BA1254" s="41"/>
      <c r="BB1254" s="41"/>
    </row>
    <row r="1255" spans="20:54" s="42" customFormat="1" x14ac:dyDescent="0.25">
      <c r="T1255" s="41"/>
      <c r="W1255" s="43"/>
      <c r="X1255" s="43"/>
      <c r="Y1255" s="43"/>
      <c r="Z1255" s="43"/>
      <c r="AA1255" s="43"/>
      <c r="AB1255" s="43"/>
      <c r="AC1255" s="43"/>
      <c r="AD1255" s="43"/>
      <c r="AE1255" s="43"/>
      <c r="AF1255" s="43"/>
      <c r="AG1255" s="43"/>
      <c r="AH1255" s="43"/>
      <c r="AI1255" s="43"/>
      <c r="AJ1255" s="43"/>
      <c r="AK1255" s="43"/>
      <c r="AL1255" s="43"/>
      <c r="AM1255" s="43"/>
      <c r="AN1255" s="43"/>
      <c r="AO1255" s="43"/>
      <c r="AP1255" s="43"/>
      <c r="AQ1255" s="41"/>
      <c r="AR1255" s="41"/>
      <c r="AS1255" s="41"/>
      <c r="AT1255" s="41"/>
      <c r="AU1255" s="41"/>
      <c r="AV1255" s="41"/>
      <c r="AW1255" s="41"/>
      <c r="AX1255" s="41"/>
      <c r="AY1255" s="41"/>
      <c r="AZ1255" s="41"/>
      <c r="BA1255" s="41"/>
      <c r="BB1255" s="41"/>
    </row>
    <row r="1256" spans="20:54" s="42" customFormat="1" x14ac:dyDescent="0.25">
      <c r="T1256" s="41"/>
      <c r="W1256" s="43"/>
      <c r="X1256" s="43"/>
      <c r="Y1256" s="43"/>
      <c r="Z1256" s="43"/>
      <c r="AA1256" s="43"/>
      <c r="AB1256" s="43"/>
      <c r="AC1256" s="43"/>
      <c r="AD1256" s="43"/>
      <c r="AE1256" s="43"/>
      <c r="AF1256" s="43"/>
      <c r="AG1256" s="43"/>
      <c r="AH1256" s="43"/>
      <c r="AI1256" s="43"/>
      <c r="AJ1256" s="43"/>
      <c r="AK1256" s="43"/>
      <c r="AL1256" s="43"/>
      <c r="AM1256" s="43"/>
      <c r="AN1256" s="43"/>
      <c r="AO1256" s="43"/>
      <c r="AP1256" s="43"/>
      <c r="AQ1256" s="41"/>
      <c r="AR1256" s="41"/>
      <c r="AS1256" s="41"/>
      <c r="AT1256" s="41"/>
      <c r="AU1256" s="41"/>
      <c r="AV1256" s="41"/>
      <c r="AW1256" s="41"/>
      <c r="AX1256" s="41"/>
      <c r="AY1256" s="41"/>
      <c r="AZ1256" s="41"/>
      <c r="BA1256" s="41"/>
      <c r="BB1256" s="41"/>
    </row>
    <row r="1257" spans="20:54" s="42" customFormat="1" x14ac:dyDescent="0.25">
      <c r="T1257" s="41"/>
      <c r="W1257" s="43"/>
      <c r="X1257" s="43"/>
      <c r="Y1257" s="43"/>
      <c r="Z1257" s="43"/>
      <c r="AA1257" s="43"/>
      <c r="AB1257" s="43"/>
      <c r="AC1257" s="43"/>
      <c r="AD1257" s="43"/>
      <c r="AE1257" s="43"/>
      <c r="AF1257" s="43"/>
      <c r="AG1257" s="43"/>
      <c r="AH1257" s="43"/>
      <c r="AI1257" s="43"/>
      <c r="AJ1257" s="43"/>
      <c r="AK1257" s="43"/>
      <c r="AL1257" s="43"/>
      <c r="AM1257" s="43"/>
      <c r="AN1257" s="43"/>
      <c r="AO1257" s="43"/>
      <c r="AP1257" s="43"/>
      <c r="AQ1257" s="41"/>
      <c r="AR1257" s="41"/>
      <c r="AS1257" s="41"/>
      <c r="AT1257" s="41"/>
      <c r="AU1257" s="41"/>
      <c r="AV1257" s="41"/>
      <c r="AW1257" s="41"/>
      <c r="AX1257" s="41"/>
      <c r="AY1257" s="41"/>
      <c r="AZ1257" s="41"/>
      <c r="BA1257" s="41"/>
      <c r="BB1257" s="41"/>
    </row>
    <row r="1258" spans="20:54" s="42" customFormat="1" x14ac:dyDescent="0.25">
      <c r="T1258" s="41"/>
      <c r="W1258" s="43"/>
      <c r="X1258" s="43"/>
      <c r="Y1258" s="43"/>
      <c r="Z1258" s="43"/>
      <c r="AA1258" s="43"/>
      <c r="AB1258" s="43"/>
      <c r="AC1258" s="43"/>
      <c r="AD1258" s="43"/>
      <c r="AE1258" s="43"/>
      <c r="AF1258" s="43"/>
      <c r="AG1258" s="43"/>
      <c r="AH1258" s="43"/>
      <c r="AI1258" s="43"/>
      <c r="AJ1258" s="43"/>
      <c r="AK1258" s="43"/>
      <c r="AL1258" s="43"/>
      <c r="AM1258" s="43"/>
      <c r="AN1258" s="43"/>
      <c r="AO1258" s="43"/>
      <c r="AP1258" s="43"/>
      <c r="AQ1258" s="41"/>
      <c r="AR1258" s="41"/>
      <c r="AS1258" s="41"/>
      <c r="AT1258" s="41"/>
      <c r="AU1258" s="41"/>
      <c r="AV1258" s="41"/>
      <c r="AW1258" s="41"/>
      <c r="AX1258" s="41"/>
      <c r="AY1258" s="41"/>
      <c r="AZ1258" s="41"/>
      <c r="BA1258" s="41"/>
      <c r="BB1258" s="41"/>
    </row>
    <row r="1259" spans="20:54" s="42" customFormat="1" x14ac:dyDescent="0.25">
      <c r="T1259" s="41"/>
      <c r="W1259" s="43"/>
      <c r="X1259" s="43"/>
      <c r="Y1259" s="43"/>
      <c r="Z1259" s="43"/>
      <c r="AA1259" s="43"/>
      <c r="AB1259" s="43"/>
      <c r="AC1259" s="43"/>
      <c r="AD1259" s="43"/>
      <c r="AE1259" s="43"/>
      <c r="AF1259" s="43"/>
      <c r="AG1259" s="43"/>
      <c r="AH1259" s="43"/>
      <c r="AI1259" s="43"/>
      <c r="AJ1259" s="43"/>
      <c r="AK1259" s="43"/>
      <c r="AL1259" s="43"/>
      <c r="AM1259" s="43"/>
      <c r="AN1259" s="43"/>
      <c r="AO1259" s="43"/>
      <c r="AP1259" s="43"/>
      <c r="AQ1259" s="41"/>
      <c r="AR1259" s="41"/>
      <c r="AS1259" s="41"/>
      <c r="AT1259" s="41"/>
      <c r="AU1259" s="41"/>
      <c r="AV1259" s="41"/>
      <c r="AW1259" s="41"/>
      <c r="AX1259" s="41"/>
      <c r="AY1259" s="41"/>
      <c r="AZ1259" s="41"/>
      <c r="BA1259" s="41"/>
      <c r="BB1259" s="41"/>
    </row>
    <row r="1260" spans="20:54" s="42" customFormat="1" x14ac:dyDescent="0.25">
      <c r="T1260" s="41"/>
      <c r="W1260" s="43"/>
      <c r="X1260" s="43"/>
      <c r="Y1260" s="43"/>
      <c r="Z1260" s="43"/>
      <c r="AA1260" s="43"/>
      <c r="AB1260" s="43"/>
      <c r="AC1260" s="43"/>
      <c r="AD1260" s="43"/>
      <c r="AE1260" s="43"/>
      <c r="AF1260" s="43"/>
      <c r="AG1260" s="43"/>
      <c r="AH1260" s="43"/>
      <c r="AI1260" s="43"/>
      <c r="AJ1260" s="43"/>
      <c r="AK1260" s="43"/>
      <c r="AL1260" s="43"/>
      <c r="AM1260" s="43"/>
      <c r="AN1260" s="43"/>
      <c r="AO1260" s="43"/>
      <c r="AP1260" s="43"/>
      <c r="AQ1260" s="41"/>
      <c r="AR1260" s="41"/>
      <c r="AS1260" s="41"/>
      <c r="AT1260" s="41"/>
      <c r="AU1260" s="41"/>
      <c r="AV1260" s="41"/>
      <c r="AW1260" s="41"/>
      <c r="AX1260" s="41"/>
      <c r="AY1260" s="41"/>
      <c r="AZ1260" s="41"/>
      <c r="BA1260" s="41"/>
      <c r="BB1260" s="41"/>
    </row>
    <row r="1261" spans="20:54" s="42" customFormat="1" x14ac:dyDescent="0.25">
      <c r="T1261" s="41"/>
      <c r="W1261" s="43"/>
      <c r="X1261" s="43"/>
      <c r="Y1261" s="43"/>
      <c r="Z1261" s="43"/>
      <c r="AA1261" s="43"/>
      <c r="AB1261" s="43"/>
      <c r="AC1261" s="43"/>
      <c r="AD1261" s="43"/>
      <c r="AE1261" s="43"/>
      <c r="AF1261" s="43"/>
      <c r="AG1261" s="43"/>
      <c r="AH1261" s="43"/>
      <c r="AI1261" s="43"/>
      <c r="AJ1261" s="43"/>
      <c r="AK1261" s="43"/>
      <c r="AL1261" s="43"/>
      <c r="AM1261" s="43"/>
      <c r="AN1261" s="43"/>
      <c r="AO1261" s="43"/>
      <c r="AP1261" s="43"/>
      <c r="AQ1261" s="41"/>
      <c r="AR1261" s="41"/>
      <c r="AS1261" s="41"/>
      <c r="AT1261" s="41"/>
      <c r="AU1261" s="41"/>
      <c r="AV1261" s="41"/>
      <c r="AW1261" s="41"/>
      <c r="AX1261" s="41"/>
      <c r="AY1261" s="41"/>
      <c r="AZ1261" s="41"/>
      <c r="BA1261" s="41"/>
      <c r="BB1261" s="41"/>
    </row>
    <row r="1262" spans="20:54" s="42" customFormat="1" x14ac:dyDescent="0.25">
      <c r="T1262" s="41"/>
      <c r="W1262" s="43"/>
      <c r="X1262" s="43"/>
      <c r="Y1262" s="43"/>
      <c r="Z1262" s="43"/>
      <c r="AA1262" s="43"/>
      <c r="AB1262" s="43"/>
      <c r="AC1262" s="43"/>
      <c r="AD1262" s="43"/>
      <c r="AE1262" s="43"/>
      <c r="AF1262" s="43"/>
      <c r="AG1262" s="43"/>
      <c r="AH1262" s="43"/>
      <c r="AI1262" s="43"/>
      <c r="AJ1262" s="43"/>
      <c r="AK1262" s="43"/>
      <c r="AL1262" s="43"/>
      <c r="AM1262" s="43"/>
      <c r="AN1262" s="43"/>
      <c r="AO1262" s="43"/>
      <c r="AP1262" s="43"/>
      <c r="AQ1262" s="41"/>
      <c r="AR1262" s="41"/>
      <c r="AS1262" s="41"/>
      <c r="AT1262" s="41"/>
      <c r="AU1262" s="41"/>
      <c r="AV1262" s="41"/>
      <c r="AW1262" s="41"/>
      <c r="AX1262" s="41"/>
      <c r="AY1262" s="41"/>
      <c r="AZ1262" s="41"/>
      <c r="BA1262" s="41"/>
      <c r="BB1262" s="41"/>
    </row>
    <row r="1263" spans="20:54" s="42" customFormat="1" x14ac:dyDescent="0.25">
      <c r="T1263" s="41"/>
      <c r="W1263" s="43"/>
      <c r="X1263" s="43"/>
      <c r="Y1263" s="43"/>
      <c r="Z1263" s="43"/>
      <c r="AA1263" s="43"/>
      <c r="AB1263" s="43"/>
      <c r="AC1263" s="43"/>
      <c r="AD1263" s="43"/>
      <c r="AE1263" s="43"/>
      <c r="AF1263" s="43"/>
      <c r="AG1263" s="43"/>
      <c r="AH1263" s="43"/>
      <c r="AI1263" s="43"/>
      <c r="AJ1263" s="43"/>
      <c r="AK1263" s="43"/>
      <c r="AL1263" s="43"/>
      <c r="AM1263" s="43"/>
      <c r="AN1263" s="43"/>
      <c r="AO1263" s="43"/>
      <c r="AP1263" s="43"/>
      <c r="AQ1263" s="41"/>
      <c r="AR1263" s="41"/>
      <c r="AS1263" s="41"/>
      <c r="AT1263" s="41"/>
      <c r="AU1263" s="41"/>
      <c r="AV1263" s="41"/>
      <c r="AW1263" s="41"/>
      <c r="AX1263" s="41"/>
      <c r="AY1263" s="41"/>
      <c r="AZ1263" s="41"/>
      <c r="BA1263" s="41"/>
      <c r="BB1263" s="41"/>
    </row>
    <row r="1264" spans="20:54" s="42" customFormat="1" x14ac:dyDescent="0.25">
      <c r="T1264" s="41"/>
      <c r="W1264" s="43"/>
      <c r="X1264" s="43"/>
      <c r="Y1264" s="43"/>
      <c r="Z1264" s="43"/>
      <c r="AA1264" s="43"/>
      <c r="AB1264" s="43"/>
      <c r="AC1264" s="43"/>
      <c r="AD1264" s="43"/>
      <c r="AE1264" s="43"/>
      <c r="AF1264" s="43"/>
      <c r="AG1264" s="43"/>
      <c r="AH1264" s="43"/>
      <c r="AI1264" s="43"/>
      <c r="AJ1264" s="43"/>
      <c r="AK1264" s="43"/>
      <c r="AL1264" s="43"/>
      <c r="AM1264" s="43"/>
      <c r="AN1264" s="43"/>
      <c r="AO1264" s="43"/>
      <c r="AP1264" s="43"/>
      <c r="AQ1264" s="41"/>
      <c r="AR1264" s="41"/>
      <c r="AS1264" s="41"/>
      <c r="AT1264" s="41"/>
      <c r="AU1264" s="41"/>
      <c r="AV1264" s="41"/>
      <c r="AW1264" s="41"/>
      <c r="AX1264" s="41"/>
      <c r="AY1264" s="41"/>
      <c r="AZ1264" s="41"/>
      <c r="BA1264" s="41"/>
      <c r="BB1264" s="41"/>
    </row>
    <row r="1265" spans="20:54" s="42" customFormat="1" x14ac:dyDescent="0.25">
      <c r="T1265" s="41"/>
      <c r="W1265" s="43"/>
      <c r="X1265" s="43"/>
      <c r="Y1265" s="43"/>
      <c r="Z1265" s="43"/>
      <c r="AA1265" s="43"/>
      <c r="AB1265" s="43"/>
      <c r="AC1265" s="43"/>
      <c r="AD1265" s="43"/>
      <c r="AE1265" s="43"/>
      <c r="AF1265" s="43"/>
      <c r="AG1265" s="43"/>
      <c r="AH1265" s="43"/>
      <c r="AI1265" s="43"/>
      <c r="AJ1265" s="43"/>
      <c r="AK1265" s="43"/>
      <c r="AL1265" s="43"/>
      <c r="AM1265" s="43"/>
      <c r="AN1265" s="43"/>
      <c r="AO1265" s="43"/>
      <c r="AP1265" s="43"/>
      <c r="AQ1265" s="41"/>
      <c r="AR1265" s="41"/>
      <c r="AS1265" s="41"/>
      <c r="AT1265" s="41"/>
      <c r="AU1265" s="41"/>
      <c r="AV1265" s="41"/>
      <c r="AW1265" s="41"/>
      <c r="AX1265" s="41"/>
      <c r="AY1265" s="41"/>
      <c r="AZ1265" s="41"/>
      <c r="BA1265" s="41"/>
      <c r="BB1265" s="41"/>
    </row>
    <row r="1266" spans="20:54" s="42" customFormat="1" x14ac:dyDescent="0.25">
      <c r="T1266" s="41"/>
      <c r="W1266" s="43"/>
      <c r="X1266" s="43"/>
      <c r="Y1266" s="43"/>
      <c r="Z1266" s="43"/>
      <c r="AA1266" s="43"/>
      <c r="AB1266" s="43"/>
      <c r="AC1266" s="43"/>
      <c r="AD1266" s="43"/>
      <c r="AE1266" s="43"/>
      <c r="AF1266" s="43"/>
      <c r="AG1266" s="43"/>
      <c r="AH1266" s="43"/>
      <c r="AI1266" s="43"/>
      <c r="AJ1266" s="43"/>
      <c r="AK1266" s="43"/>
      <c r="AL1266" s="43"/>
      <c r="AM1266" s="43"/>
      <c r="AN1266" s="43"/>
      <c r="AO1266" s="43"/>
      <c r="AP1266" s="43"/>
      <c r="AQ1266" s="41"/>
      <c r="AR1266" s="41"/>
      <c r="AS1266" s="41"/>
      <c r="AT1266" s="41"/>
      <c r="AU1266" s="41"/>
      <c r="AV1266" s="41"/>
      <c r="AW1266" s="41"/>
      <c r="AX1266" s="41"/>
      <c r="AY1266" s="41"/>
      <c r="AZ1266" s="41"/>
      <c r="BA1266" s="41"/>
      <c r="BB1266" s="41"/>
    </row>
    <row r="1267" spans="20:54" s="42" customFormat="1" x14ac:dyDescent="0.25">
      <c r="T1267" s="41"/>
      <c r="W1267" s="43"/>
      <c r="X1267" s="43"/>
      <c r="Y1267" s="43"/>
      <c r="Z1267" s="43"/>
      <c r="AA1267" s="43"/>
      <c r="AB1267" s="43"/>
      <c r="AC1267" s="43"/>
      <c r="AD1267" s="43"/>
      <c r="AE1267" s="43"/>
      <c r="AF1267" s="43"/>
      <c r="AG1267" s="43"/>
      <c r="AH1267" s="43"/>
      <c r="AI1267" s="43"/>
      <c r="AJ1267" s="43"/>
      <c r="AK1267" s="43"/>
      <c r="AL1267" s="43"/>
      <c r="AM1267" s="43"/>
      <c r="AN1267" s="43"/>
      <c r="AO1267" s="43"/>
      <c r="AP1267" s="43"/>
      <c r="AQ1267" s="41"/>
      <c r="AR1267" s="41"/>
      <c r="AS1267" s="41"/>
      <c r="AT1267" s="41"/>
      <c r="AU1267" s="41"/>
      <c r="AV1267" s="41"/>
      <c r="AW1267" s="41"/>
      <c r="AX1267" s="41"/>
      <c r="AY1267" s="41"/>
      <c r="AZ1267" s="41"/>
      <c r="BA1267" s="41"/>
      <c r="BB1267" s="41"/>
    </row>
    <row r="1268" spans="20:54" s="42" customFormat="1" x14ac:dyDescent="0.25">
      <c r="T1268" s="41"/>
      <c r="W1268" s="43"/>
      <c r="X1268" s="43"/>
      <c r="Y1268" s="43"/>
      <c r="Z1268" s="43"/>
      <c r="AA1268" s="43"/>
      <c r="AB1268" s="43"/>
      <c r="AC1268" s="43"/>
      <c r="AD1268" s="43"/>
      <c r="AE1268" s="43"/>
      <c r="AF1268" s="43"/>
      <c r="AG1268" s="43"/>
      <c r="AH1268" s="43"/>
      <c r="AI1268" s="43"/>
      <c r="AJ1268" s="43"/>
      <c r="AK1268" s="43"/>
      <c r="AL1268" s="43"/>
      <c r="AM1268" s="43"/>
      <c r="AN1268" s="43"/>
      <c r="AO1268" s="43"/>
      <c r="AP1268" s="43"/>
      <c r="AQ1268" s="41"/>
      <c r="AR1268" s="41"/>
      <c r="AS1268" s="41"/>
      <c r="AT1268" s="41"/>
      <c r="AU1268" s="41"/>
      <c r="AV1268" s="41"/>
      <c r="AW1268" s="41"/>
      <c r="AX1268" s="41"/>
      <c r="AY1268" s="41"/>
      <c r="AZ1268" s="41"/>
      <c r="BA1268" s="41"/>
      <c r="BB1268" s="41"/>
    </row>
    <row r="1269" spans="20:54" s="42" customFormat="1" x14ac:dyDescent="0.25">
      <c r="T1269" s="41"/>
      <c r="W1269" s="43"/>
      <c r="X1269" s="43"/>
      <c r="Y1269" s="43"/>
      <c r="Z1269" s="43"/>
      <c r="AA1269" s="43"/>
      <c r="AB1269" s="43"/>
      <c r="AC1269" s="43"/>
      <c r="AD1269" s="43"/>
      <c r="AE1269" s="43"/>
      <c r="AF1269" s="43"/>
      <c r="AG1269" s="43"/>
      <c r="AH1269" s="43"/>
      <c r="AI1269" s="43"/>
      <c r="AJ1269" s="43"/>
      <c r="AK1269" s="43"/>
      <c r="AL1269" s="43"/>
      <c r="AM1269" s="43"/>
      <c r="AN1269" s="43"/>
      <c r="AO1269" s="43"/>
      <c r="AP1269" s="43"/>
      <c r="AQ1269" s="41"/>
      <c r="AR1269" s="41"/>
      <c r="AS1269" s="41"/>
      <c r="AT1269" s="41"/>
      <c r="AU1269" s="41"/>
      <c r="AV1269" s="41"/>
      <c r="AW1269" s="41"/>
      <c r="AX1269" s="41"/>
      <c r="AY1269" s="41"/>
      <c r="AZ1269" s="41"/>
      <c r="BA1269" s="41"/>
      <c r="BB1269" s="41"/>
    </row>
    <row r="1270" spans="20:54" s="42" customFormat="1" x14ac:dyDescent="0.25">
      <c r="T1270" s="41"/>
      <c r="W1270" s="43"/>
      <c r="X1270" s="43"/>
      <c r="Y1270" s="43"/>
      <c r="Z1270" s="43"/>
      <c r="AA1270" s="43"/>
      <c r="AB1270" s="43"/>
      <c r="AC1270" s="43"/>
      <c r="AD1270" s="43"/>
      <c r="AE1270" s="43"/>
      <c r="AF1270" s="43"/>
      <c r="AG1270" s="43"/>
      <c r="AH1270" s="43"/>
      <c r="AI1270" s="43"/>
      <c r="AJ1270" s="43"/>
      <c r="AK1270" s="43"/>
      <c r="AL1270" s="43"/>
      <c r="AM1270" s="43"/>
      <c r="AN1270" s="43"/>
      <c r="AO1270" s="43"/>
      <c r="AP1270" s="43"/>
      <c r="AQ1270" s="41"/>
      <c r="AR1270" s="41"/>
      <c r="AS1270" s="41"/>
      <c r="AT1270" s="41"/>
      <c r="AU1270" s="41"/>
      <c r="AV1270" s="41"/>
      <c r="AW1270" s="41"/>
      <c r="AX1270" s="41"/>
      <c r="AY1270" s="41"/>
      <c r="AZ1270" s="41"/>
      <c r="BA1270" s="41"/>
      <c r="BB1270" s="41"/>
    </row>
    <row r="1271" spans="20:54" s="42" customFormat="1" x14ac:dyDescent="0.25">
      <c r="T1271" s="41"/>
      <c r="W1271" s="43"/>
      <c r="X1271" s="43"/>
      <c r="Y1271" s="43"/>
      <c r="Z1271" s="43"/>
      <c r="AA1271" s="43"/>
      <c r="AB1271" s="43"/>
      <c r="AC1271" s="43"/>
      <c r="AD1271" s="43"/>
      <c r="AE1271" s="43"/>
      <c r="AF1271" s="43"/>
      <c r="AG1271" s="43"/>
      <c r="AH1271" s="43"/>
      <c r="AI1271" s="43"/>
      <c r="AJ1271" s="43"/>
      <c r="AK1271" s="43"/>
      <c r="AL1271" s="43"/>
      <c r="AM1271" s="43"/>
      <c r="AN1271" s="43"/>
      <c r="AO1271" s="43"/>
      <c r="AP1271" s="43"/>
      <c r="AQ1271" s="41"/>
      <c r="AR1271" s="41"/>
      <c r="AS1271" s="41"/>
      <c r="AT1271" s="41"/>
      <c r="AU1271" s="41"/>
      <c r="AV1271" s="41"/>
      <c r="AW1271" s="41"/>
      <c r="AX1271" s="41"/>
      <c r="AY1271" s="41"/>
      <c r="AZ1271" s="41"/>
      <c r="BA1271" s="41"/>
      <c r="BB1271" s="41"/>
    </row>
    <row r="1272" spans="20:54" s="42" customFormat="1" x14ac:dyDescent="0.25">
      <c r="T1272" s="41"/>
      <c r="W1272" s="43"/>
      <c r="X1272" s="43"/>
      <c r="Y1272" s="43"/>
      <c r="Z1272" s="43"/>
      <c r="AA1272" s="43"/>
      <c r="AB1272" s="43"/>
      <c r="AC1272" s="43"/>
      <c r="AD1272" s="43"/>
      <c r="AE1272" s="43"/>
      <c r="AF1272" s="43"/>
      <c r="AG1272" s="43"/>
      <c r="AH1272" s="43"/>
      <c r="AI1272" s="43"/>
      <c r="AJ1272" s="43"/>
      <c r="AK1272" s="43"/>
      <c r="AL1272" s="43"/>
      <c r="AM1272" s="43"/>
      <c r="AN1272" s="43"/>
      <c r="AO1272" s="43"/>
      <c r="AP1272" s="43"/>
      <c r="AQ1272" s="41"/>
      <c r="AR1272" s="41"/>
      <c r="AS1272" s="41"/>
      <c r="AT1272" s="41"/>
      <c r="AU1272" s="41"/>
      <c r="AV1272" s="41"/>
      <c r="AW1272" s="41"/>
      <c r="AX1272" s="41"/>
      <c r="AY1272" s="41"/>
      <c r="AZ1272" s="41"/>
      <c r="BA1272" s="41"/>
      <c r="BB1272" s="41"/>
    </row>
    <row r="1273" spans="20:54" s="42" customFormat="1" x14ac:dyDescent="0.25">
      <c r="T1273" s="41"/>
      <c r="W1273" s="43"/>
      <c r="X1273" s="43"/>
      <c r="Y1273" s="43"/>
      <c r="Z1273" s="43"/>
      <c r="AA1273" s="43"/>
      <c r="AB1273" s="43"/>
      <c r="AC1273" s="43"/>
      <c r="AD1273" s="43"/>
      <c r="AE1273" s="43"/>
      <c r="AF1273" s="43"/>
      <c r="AG1273" s="43"/>
      <c r="AH1273" s="43"/>
      <c r="AI1273" s="43"/>
      <c r="AJ1273" s="43"/>
      <c r="AK1273" s="43"/>
      <c r="AL1273" s="43"/>
      <c r="AM1273" s="43"/>
      <c r="AN1273" s="43"/>
      <c r="AO1273" s="43"/>
      <c r="AP1273" s="43"/>
      <c r="AQ1273" s="41"/>
      <c r="AR1273" s="41"/>
      <c r="AS1273" s="41"/>
      <c r="AT1273" s="41"/>
      <c r="AU1273" s="41"/>
      <c r="AV1273" s="41"/>
      <c r="AW1273" s="41"/>
      <c r="AX1273" s="41"/>
      <c r="AY1273" s="41"/>
      <c r="AZ1273" s="41"/>
      <c r="BA1273" s="41"/>
      <c r="BB1273" s="41"/>
    </row>
    <row r="1274" spans="20:54" s="42" customFormat="1" x14ac:dyDescent="0.25">
      <c r="T1274" s="41"/>
      <c r="W1274" s="43"/>
      <c r="X1274" s="43"/>
      <c r="Y1274" s="43"/>
      <c r="Z1274" s="43"/>
      <c r="AA1274" s="43"/>
      <c r="AB1274" s="43"/>
      <c r="AC1274" s="43"/>
      <c r="AD1274" s="43"/>
      <c r="AE1274" s="43"/>
      <c r="AF1274" s="43"/>
      <c r="AG1274" s="43"/>
      <c r="AH1274" s="43"/>
      <c r="AI1274" s="43"/>
      <c r="AJ1274" s="43"/>
      <c r="AK1274" s="43"/>
      <c r="AL1274" s="43"/>
      <c r="AM1274" s="43"/>
      <c r="AN1274" s="43"/>
      <c r="AO1274" s="43"/>
      <c r="AP1274" s="43"/>
      <c r="AQ1274" s="41"/>
      <c r="AR1274" s="41"/>
      <c r="AS1274" s="41"/>
      <c r="AT1274" s="41"/>
      <c r="AU1274" s="41"/>
      <c r="AV1274" s="41"/>
      <c r="AW1274" s="41"/>
      <c r="AX1274" s="41"/>
      <c r="AY1274" s="41"/>
      <c r="AZ1274" s="41"/>
      <c r="BA1274" s="41"/>
      <c r="BB1274" s="41"/>
    </row>
    <row r="1275" spans="20:54" s="42" customFormat="1" x14ac:dyDescent="0.25">
      <c r="T1275" s="41"/>
      <c r="W1275" s="43"/>
      <c r="X1275" s="43"/>
      <c r="Y1275" s="43"/>
      <c r="Z1275" s="43"/>
      <c r="AA1275" s="43"/>
      <c r="AB1275" s="43"/>
      <c r="AC1275" s="43"/>
      <c r="AD1275" s="43"/>
      <c r="AE1275" s="43"/>
      <c r="AF1275" s="43"/>
      <c r="AG1275" s="43"/>
      <c r="AH1275" s="43"/>
      <c r="AI1275" s="43"/>
      <c r="AJ1275" s="43"/>
      <c r="AK1275" s="43"/>
      <c r="AL1275" s="43"/>
      <c r="AM1275" s="43"/>
      <c r="AN1275" s="43"/>
      <c r="AO1275" s="43"/>
      <c r="AP1275" s="43"/>
      <c r="AQ1275" s="41"/>
      <c r="AR1275" s="41"/>
      <c r="AS1275" s="41"/>
      <c r="AT1275" s="41"/>
      <c r="AU1275" s="41"/>
      <c r="AV1275" s="41"/>
      <c r="AW1275" s="41"/>
      <c r="AX1275" s="41"/>
      <c r="AY1275" s="41"/>
      <c r="AZ1275" s="41"/>
      <c r="BA1275" s="41"/>
      <c r="BB1275" s="41"/>
    </row>
    <row r="1276" spans="20:54" s="42" customFormat="1" x14ac:dyDescent="0.25">
      <c r="T1276" s="41"/>
      <c r="W1276" s="43"/>
      <c r="X1276" s="43"/>
      <c r="Y1276" s="43"/>
      <c r="Z1276" s="43"/>
      <c r="AA1276" s="43"/>
      <c r="AB1276" s="43"/>
      <c r="AC1276" s="43"/>
      <c r="AD1276" s="43"/>
      <c r="AE1276" s="43"/>
      <c r="AF1276" s="43"/>
      <c r="AG1276" s="43"/>
      <c r="AH1276" s="43"/>
      <c r="AI1276" s="43"/>
      <c r="AJ1276" s="43"/>
      <c r="AK1276" s="43"/>
      <c r="AL1276" s="43"/>
      <c r="AM1276" s="43"/>
      <c r="AN1276" s="43"/>
      <c r="AO1276" s="43"/>
      <c r="AP1276" s="43"/>
      <c r="AQ1276" s="41"/>
      <c r="AR1276" s="41"/>
      <c r="AS1276" s="41"/>
      <c r="AT1276" s="41"/>
      <c r="AU1276" s="41"/>
      <c r="AV1276" s="41"/>
      <c r="AW1276" s="41"/>
      <c r="AX1276" s="41"/>
      <c r="AY1276" s="41"/>
      <c r="AZ1276" s="41"/>
      <c r="BA1276" s="41"/>
      <c r="BB1276" s="41"/>
    </row>
    <row r="1277" spans="20:54" s="42" customFormat="1" x14ac:dyDescent="0.25">
      <c r="T1277" s="41"/>
      <c r="W1277" s="43"/>
      <c r="X1277" s="43"/>
      <c r="Y1277" s="43"/>
      <c r="Z1277" s="43"/>
      <c r="AA1277" s="43"/>
      <c r="AB1277" s="43"/>
      <c r="AC1277" s="43"/>
      <c r="AD1277" s="43"/>
      <c r="AE1277" s="43"/>
      <c r="AF1277" s="43"/>
      <c r="AG1277" s="43"/>
      <c r="AH1277" s="43"/>
      <c r="AI1277" s="43"/>
      <c r="AJ1277" s="43"/>
      <c r="AK1277" s="43"/>
      <c r="AL1277" s="43"/>
      <c r="AM1277" s="43"/>
      <c r="AN1277" s="43"/>
      <c r="AO1277" s="43"/>
      <c r="AP1277" s="43"/>
      <c r="AQ1277" s="41"/>
      <c r="AR1277" s="41"/>
      <c r="AS1277" s="41"/>
      <c r="AT1277" s="41"/>
      <c r="AU1277" s="41"/>
      <c r="AV1277" s="41"/>
      <c r="AW1277" s="41"/>
      <c r="AX1277" s="41"/>
      <c r="AY1277" s="41"/>
      <c r="AZ1277" s="41"/>
      <c r="BA1277" s="41"/>
      <c r="BB1277" s="41"/>
    </row>
    <row r="1278" spans="20:54" s="42" customFormat="1" x14ac:dyDescent="0.25">
      <c r="T1278" s="41"/>
      <c r="W1278" s="43"/>
      <c r="X1278" s="43"/>
      <c r="Y1278" s="43"/>
      <c r="Z1278" s="43"/>
      <c r="AA1278" s="43"/>
      <c r="AB1278" s="43"/>
      <c r="AC1278" s="43"/>
      <c r="AD1278" s="43"/>
      <c r="AE1278" s="43"/>
      <c r="AF1278" s="43"/>
      <c r="AG1278" s="43"/>
      <c r="AH1278" s="43"/>
      <c r="AI1278" s="43"/>
      <c r="AJ1278" s="43"/>
      <c r="AK1278" s="43"/>
      <c r="AL1278" s="43"/>
      <c r="AM1278" s="43"/>
      <c r="AN1278" s="43"/>
      <c r="AO1278" s="43"/>
      <c r="AP1278" s="43"/>
      <c r="AQ1278" s="41"/>
      <c r="AR1278" s="41"/>
      <c r="AS1278" s="41"/>
      <c r="AT1278" s="41"/>
      <c r="AU1278" s="41"/>
      <c r="AV1278" s="41"/>
      <c r="AW1278" s="41"/>
      <c r="AX1278" s="41"/>
      <c r="AY1278" s="41"/>
      <c r="AZ1278" s="41"/>
      <c r="BA1278" s="41"/>
      <c r="BB1278" s="41"/>
    </row>
    <row r="1279" spans="20:54" s="42" customFormat="1" x14ac:dyDescent="0.25">
      <c r="T1279" s="41"/>
      <c r="W1279" s="43"/>
      <c r="X1279" s="43"/>
      <c r="Y1279" s="43"/>
      <c r="Z1279" s="43"/>
      <c r="AA1279" s="43"/>
      <c r="AB1279" s="43"/>
      <c r="AC1279" s="43"/>
      <c r="AD1279" s="43"/>
      <c r="AE1279" s="43"/>
      <c r="AF1279" s="43"/>
      <c r="AG1279" s="43"/>
      <c r="AH1279" s="43"/>
      <c r="AI1279" s="43"/>
      <c r="AJ1279" s="43"/>
      <c r="AK1279" s="43"/>
      <c r="AL1279" s="43"/>
      <c r="AM1279" s="43"/>
      <c r="AN1279" s="43"/>
      <c r="AO1279" s="43"/>
      <c r="AP1279" s="43"/>
      <c r="AQ1279" s="41"/>
      <c r="AR1279" s="41"/>
      <c r="AS1279" s="41"/>
      <c r="AT1279" s="41"/>
      <c r="AU1279" s="41"/>
      <c r="AV1279" s="41"/>
      <c r="AW1279" s="41"/>
      <c r="AX1279" s="41"/>
      <c r="AY1279" s="41"/>
      <c r="AZ1279" s="41"/>
      <c r="BA1279" s="41"/>
      <c r="BB1279" s="41"/>
    </row>
    <row r="1280" spans="20:54" s="42" customFormat="1" x14ac:dyDescent="0.25">
      <c r="T1280" s="41"/>
      <c r="W1280" s="43"/>
      <c r="X1280" s="43"/>
      <c r="Y1280" s="43"/>
      <c r="Z1280" s="43"/>
      <c r="AA1280" s="43"/>
      <c r="AB1280" s="43"/>
      <c r="AC1280" s="43"/>
      <c r="AD1280" s="43"/>
      <c r="AE1280" s="43"/>
      <c r="AF1280" s="43"/>
      <c r="AG1280" s="43"/>
      <c r="AH1280" s="43"/>
      <c r="AI1280" s="43"/>
      <c r="AJ1280" s="43"/>
      <c r="AK1280" s="43"/>
      <c r="AL1280" s="43"/>
      <c r="AM1280" s="43"/>
      <c r="AN1280" s="43"/>
      <c r="AO1280" s="43"/>
      <c r="AP1280" s="43"/>
      <c r="AQ1280" s="41"/>
      <c r="AR1280" s="41"/>
      <c r="AS1280" s="41"/>
      <c r="AT1280" s="41"/>
      <c r="AU1280" s="41"/>
      <c r="AV1280" s="41"/>
      <c r="AW1280" s="41"/>
      <c r="AX1280" s="41"/>
      <c r="AY1280" s="41"/>
      <c r="AZ1280" s="41"/>
      <c r="BA1280" s="41"/>
      <c r="BB1280" s="41"/>
    </row>
    <row r="1281" spans="20:54" s="42" customFormat="1" x14ac:dyDescent="0.25">
      <c r="T1281" s="41"/>
      <c r="W1281" s="43"/>
      <c r="X1281" s="43"/>
      <c r="Y1281" s="43"/>
      <c r="Z1281" s="43"/>
      <c r="AA1281" s="43"/>
      <c r="AB1281" s="43"/>
      <c r="AC1281" s="43"/>
      <c r="AD1281" s="43"/>
      <c r="AE1281" s="43"/>
      <c r="AF1281" s="43"/>
      <c r="AG1281" s="43"/>
      <c r="AH1281" s="43"/>
      <c r="AI1281" s="43"/>
      <c r="AJ1281" s="43"/>
      <c r="AK1281" s="43"/>
      <c r="AL1281" s="43"/>
      <c r="AM1281" s="43"/>
      <c r="AN1281" s="43"/>
      <c r="AO1281" s="43"/>
      <c r="AP1281" s="43"/>
      <c r="AQ1281" s="41"/>
      <c r="AR1281" s="41"/>
      <c r="AS1281" s="41"/>
      <c r="AT1281" s="41"/>
      <c r="AU1281" s="41"/>
      <c r="AV1281" s="41"/>
      <c r="AW1281" s="41"/>
      <c r="AX1281" s="41"/>
      <c r="AY1281" s="41"/>
      <c r="AZ1281" s="41"/>
      <c r="BA1281" s="41"/>
      <c r="BB1281" s="41"/>
    </row>
    <row r="1282" spans="20:54" s="42" customFormat="1" x14ac:dyDescent="0.25">
      <c r="T1282" s="41"/>
      <c r="W1282" s="43"/>
      <c r="X1282" s="43"/>
      <c r="Y1282" s="43"/>
      <c r="Z1282" s="43"/>
      <c r="AA1282" s="43"/>
      <c r="AB1282" s="43"/>
      <c r="AC1282" s="43"/>
      <c r="AD1282" s="43"/>
      <c r="AE1282" s="43"/>
      <c r="AF1282" s="43"/>
      <c r="AG1282" s="43"/>
      <c r="AH1282" s="43"/>
      <c r="AI1282" s="43"/>
      <c r="AJ1282" s="43"/>
      <c r="AK1282" s="43"/>
      <c r="AL1282" s="43"/>
      <c r="AM1282" s="43"/>
      <c r="AN1282" s="43"/>
      <c r="AO1282" s="43"/>
      <c r="AP1282" s="43"/>
      <c r="AQ1282" s="41"/>
      <c r="AR1282" s="41"/>
      <c r="AS1282" s="41"/>
      <c r="AT1282" s="41"/>
      <c r="AU1282" s="41"/>
      <c r="AV1282" s="41"/>
      <c r="AW1282" s="41"/>
      <c r="AX1282" s="41"/>
      <c r="AY1282" s="41"/>
      <c r="AZ1282" s="41"/>
      <c r="BA1282" s="41"/>
      <c r="BB1282" s="41"/>
    </row>
    <row r="1283" spans="20:54" s="42" customFormat="1" x14ac:dyDescent="0.25">
      <c r="T1283" s="41"/>
      <c r="W1283" s="43"/>
      <c r="X1283" s="43"/>
      <c r="Y1283" s="43"/>
      <c r="Z1283" s="43"/>
      <c r="AA1283" s="43"/>
      <c r="AB1283" s="43"/>
      <c r="AC1283" s="43"/>
      <c r="AD1283" s="43"/>
      <c r="AE1283" s="43"/>
      <c r="AF1283" s="43"/>
      <c r="AG1283" s="43"/>
      <c r="AH1283" s="43"/>
      <c r="AI1283" s="43"/>
      <c r="AJ1283" s="43"/>
      <c r="AK1283" s="43"/>
      <c r="AL1283" s="43"/>
      <c r="AM1283" s="43"/>
      <c r="AN1283" s="43"/>
      <c r="AO1283" s="43"/>
      <c r="AP1283" s="43"/>
      <c r="AQ1283" s="41"/>
      <c r="AR1283" s="41"/>
      <c r="AS1283" s="41"/>
      <c r="AT1283" s="41"/>
      <c r="AU1283" s="41"/>
      <c r="AV1283" s="41"/>
      <c r="AW1283" s="41"/>
      <c r="AX1283" s="41"/>
      <c r="AY1283" s="41"/>
      <c r="AZ1283" s="41"/>
      <c r="BA1283" s="41"/>
      <c r="BB1283" s="41"/>
    </row>
    <row r="1284" spans="20:54" s="42" customFormat="1" x14ac:dyDescent="0.25">
      <c r="T1284" s="41"/>
      <c r="W1284" s="43"/>
      <c r="X1284" s="43"/>
      <c r="Y1284" s="43"/>
      <c r="Z1284" s="43"/>
      <c r="AA1284" s="43"/>
      <c r="AB1284" s="43"/>
      <c r="AC1284" s="43"/>
      <c r="AD1284" s="43"/>
      <c r="AE1284" s="43"/>
      <c r="AF1284" s="43"/>
      <c r="AG1284" s="43"/>
      <c r="AH1284" s="43"/>
      <c r="AI1284" s="43"/>
      <c r="AJ1284" s="43"/>
      <c r="AK1284" s="43"/>
      <c r="AL1284" s="43"/>
      <c r="AM1284" s="43"/>
      <c r="AN1284" s="43"/>
      <c r="AO1284" s="43"/>
      <c r="AP1284" s="43"/>
      <c r="AQ1284" s="41"/>
      <c r="AR1284" s="41"/>
      <c r="AS1284" s="41"/>
      <c r="AT1284" s="41"/>
      <c r="AU1284" s="41"/>
      <c r="AV1284" s="41"/>
      <c r="AW1284" s="41"/>
      <c r="AX1284" s="41"/>
      <c r="AY1284" s="41"/>
      <c r="AZ1284" s="41"/>
      <c r="BA1284" s="41"/>
      <c r="BB1284" s="41"/>
    </row>
    <row r="1285" spans="20:54" s="42" customFormat="1" x14ac:dyDescent="0.25">
      <c r="T1285" s="41"/>
      <c r="W1285" s="43"/>
      <c r="X1285" s="43"/>
      <c r="Y1285" s="43"/>
      <c r="Z1285" s="43"/>
      <c r="AA1285" s="43"/>
      <c r="AB1285" s="43"/>
      <c r="AC1285" s="43"/>
      <c r="AD1285" s="43"/>
      <c r="AE1285" s="43"/>
      <c r="AF1285" s="43"/>
      <c r="AG1285" s="43"/>
      <c r="AH1285" s="43"/>
      <c r="AI1285" s="43"/>
      <c r="AJ1285" s="43"/>
      <c r="AK1285" s="43"/>
      <c r="AL1285" s="43"/>
      <c r="AM1285" s="43"/>
      <c r="AN1285" s="43"/>
      <c r="AO1285" s="43"/>
      <c r="AP1285" s="43"/>
      <c r="AQ1285" s="41"/>
      <c r="AR1285" s="41"/>
      <c r="AS1285" s="41"/>
      <c r="AT1285" s="41"/>
      <c r="AU1285" s="41"/>
      <c r="AV1285" s="41"/>
      <c r="AW1285" s="41"/>
      <c r="AX1285" s="41"/>
      <c r="AY1285" s="41"/>
      <c r="AZ1285" s="41"/>
      <c r="BA1285" s="41"/>
      <c r="BB1285" s="41"/>
    </row>
    <row r="1286" spans="20:54" s="42" customFormat="1" x14ac:dyDescent="0.25">
      <c r="T1286" s="41"/>
      <c r="W1286" s="43"/>
      <c r="X1286" s="43"/>
      <c r="Y1286" s="43"/>
      <c r="Z1286" s="43"/>
      <c r="AA1286" s="43"/>
      <c r="AB1286" s="43"/>
      <c r="AC1286" s="43"/>
      <c r="AD1286" s="43"/>
      <c r="AE1286" s="43"/>
      <c r="AF1286" s="43"/>
      <c r="AG1286" s="43"/>
      <c r="AH1286" s="43"/>
      <c r="AI1286" s="43"/>
      <c r="AJ1286" s="43"/>
      <c r="AK1286" s="43"/>
      <c r="AL1286" s="43"/>
      <c r="AM1286" s="43"/>
      <c r="AN1286" s="43"/>
      <c r="AO1286" s="43"/>
      <c r="AP1286" s="43"/>
      <c r="AQ1286" s="41"/>
      <c r="AR1286" s="41"/>
      <c r="AS1286" s="41"/>
      <c r="AT1286" s="41"/>
      <c r="AU1286" s="41"/>
      <c r="AV1286" s="41"/>
      <c r="AW1286" s="41"/>
      <c r="AX1286" s="41"/>
      <c r="AY1286" s="41"/>
      <c r="AZ1286" s="41"/>
      <c r="BA1286" s="41"/>
      <c r="BB1286" s="41"/>
    </row>
    <row r="1287" spans="20:54" s="42" customFormat="1" x14ac:dyDescent="0.25">
      <c r="T1287" s="41"/>
      <c r="W1287" s="43"/>
      <c r="X1287" s="43"/>
      <c r="Y1287" s="43"/>
      <c r="Z1287" s="43"/>
      <c r="AA1287" s="43"/>
      <c r="AB1287" s="43"/>
      <c r="AC1287" s="43"/>
      <c r="AD1287" s="43"/>
      <c r="AE1287" s="43"/>
      <c r="AF1287" s="43"/>
      <c r="AG1287" s="43"/>
      <c r="AH1287" s="43"/>
      <c r="AI1287" s="43"/>
      <c r="AJ1287" s="43"/>
      <c r="AK1287" s="43"/>
      <c r="AL1287" s="43"/>
      <c r="AM1287" s="43"/>
      <c r="AN1287" s="43"/>
      <c r="AO1287" s="43"/>
      <c r="AP1287" s="43"/>
      <c r="AQ1287" s="41"/>
      <c r="AR1287" s="41"/>
      <c r="AS1287" s="41"/>
      <c r="AT1287" s="41"/>
      <c r="AU1287" s="41"/>
      <c r="AV1287" s="41"/>
      <c r="AW1287" s="41"/>
      <c r="AX1287" s="41"/>
      <c r="AY1287" s="41"/>
      <c r="AZ1287" s="41"/>
      <c r="BA1287" s="41"/>
      <c r="BB1287" s="41"/>
    </row>
    <row r="1288" spans="20:54" s="42" customFormat="1" x14ac:dyDescent="0.25">
      <c r="T1288" s="41"/>
      <c r="W1288" s="43"/>
      <c r="X1288" s="43"/>
      <c r="Y1288" s="43"/>
      <c r="Z1288" s="43"/>
      <c r="AA1288" s="43"/>
      <c r="AB1288" s="43"/>
      <c r="AC1288" s="43"/>
      <c r="AD1288" s="43"/>
      <c r="AE1288" s="43"/>
      <c r="AF1288" s="43"/>
      <c r="AG1288" s="43"/>
      <c r="AH1288" s="43"/>
      <c r="AI1288" s="43"/>
      <c r="AJ1288" s="43"/>
      <c r="AK1288" s="43"/>
      <c r="AL1288" s="43"/>
      <c r="AM1288" s="43"/>
      <c r="AN1288" s="43"/>
      <c r="AO1288" s="43"/>
      <c r="AP1288" s="43"/>
      <c r="AQ1288" s="41"/>
      <c r="AR1288" s="41"/>
      <c r="AS1288" s="41"/>
      <c r="AT1288" s="41"/>
      <c r="AU1288" s="41"/>
      <c r="AV1288" s="41"/>
      <c r="AW1288" s="41"/>
      <c r="AX1288" s="41"/>
      <c r="AY1288" s="41"/>
      <c r="AZ1288" s="41"/>
      <c r="BA1288" s="41"/>
      <c r="BB1288" s="41"/>
    </row>
    <row r="1289" spans="20:54" s="42" customFormat="1" x14ac:dyDescent="0.25">
      <c r="T1289" s="41"/>
      <c r="W1289" s="43"/>
      <c r="X1289" s="43"/>
      <c r="Y1289" s="43"/>
      <c r="Z1289" s="43"/>
      <c r="AA1289" s="43"/>
      <c r="AB1289" s="43"/>
      <c r="AC1289" s="43"/>
      <c r="AD1289" s="43"/>
      <c r="AE1289" s="43"/>
      <c r="AF1289" s="43"/>
      <c r="AG1289" s="43"/>
      <c r="AH1289" s="43"/>
      <c r="AI1289" s="43"/>
      <c r="AJ1289" s="43"/>
      <c r="AK1289" s="43"/>
      <c r="AL1289" s="43"/>
      <c r="AM1289" s="43"/>
      <c r="AN1289" s="43"/>
      <c r="AO1289" s="43"/>
      <c r="AP1289" s="43"/>
      <c r="AQ1289" s="41"/>
      <c r="AR1289" s="41"/>
      <c r="AS1289" s="41"/>
      <c r="AT1289" s="41"/>
      <c r="AU1289" s="41"/>
      <c r="AV1289" s="41"/>
      <c r="AW1289" s="41"/>
      <c r="AX1289" s="41"/>
      <c r="AY1289" s="41"/>
      <c r="AZ1289" s="41"/>
      <c r="BA1289" s="41"/>
      <c r="BB1289" s="41"/>
    </row>
    <row r="1290" spans="20:54" s="42" customFormat="1" x14ac:dyDescent="0.25">
      <c r="T1290" s="41"/>
      <c r="W1290" s="43"/>
      <c r="X1290" s="43"/>
      <c r="Y1290" s="43"/>
      <c r="Z1290" s="43"/>
      <c r="AA1290" s="43"/>
      <c r="AB1290" s="43"/>
      <c r="AC1290" s="43"/>
      <c r="AD1290" s="43"/>
      <c r="AE1290" s="43"/>
      <c r="AF1290" s="43"/>
      <c r="AG1290" s="43"/>
      <c r="AH1290" s="43"/>
      <c r="AI1290" s="43"/>
      <c r="AJ1290" s="43"/>
      <c r="AK1290" s="43"/>
      <c r="AL1290" s="43"/>
      <c r="AM1290" s="43"/>
      <c r="AN1290" s="43"/>
      <c r="AO1290" s="43"/>
      <c r="AP1290" s="43"/>
      <c r="AQ1290" s="41"/>
      <c r="AR1290" s="41"/>
      <c r="AS1290" s="41"/>
      <c r="AT1290" s="41"/>
      <c r="AU1290" s="41"/>
      <c r="AV1290" s="41"/>
      <c r="AW1290" s="41"/>
      <c r="AX1290" s="41"/>
      <c r="AY1290" s="41"/>
      <c r="AZ1290" s="41"/>
      <c r="BA1290" s="41"/>
      <c r="BB1290" s="41"/>
    </row>
    <row r="1291" spans="20:54" s="42" customFormat="1" x14ac:dyDescent="0.25">
      <c r="T1291" s="41"/>
      <c r="W1291" s="43"/>
      <c r="X1291" s="43"/>
      <c r="Y1291" s="43"/>
      <c r="Z1291" s="43"/>
      <c r="AA1291" s="43"/>
      <c r="AB1291" s="43"/>
      <c r="AC1291" s="43"/>
      <c r="AD1291" s="43"/>
      <c r="AE1291" s="43"/>
      <c r="AF1291" s="43"/>
      <c r="AG1291" s="43"/>
      <c r="AH1291" s="43"/>
      <c r="AI1291" s="43"/>
      <c r="AJ1291" s="43"/>
      <c r="AK1291" s="43"/>
      <c r="AL1291" s="43"/>
      <c r="AM1291" s="43"/>
      <c r="AN1291" s="43"/>
      <c r="AO1291" s="43"/>
      <c r="AP1291" s="43"/>
      <c r="AQ1291" s="41"/>
      <c r="AR1291" s="41"/>
      <c r="AS1291" s="41"/>
      <c r="AT1291" s="41"/>
      <c r="AU1291" s="41"/>
      <c r="AV1291" s="41"/>
      <c r="AW1291" s="41"/>
      <c r="AX1291" s="41"/>
      <c r="AY1291" s="41"/>
      <c r="AZ1291" s="41"/>
      <c r="BA1291" s="41"/>
      <c r="BB1291" s="41"/>
    </row>
    <row r="1292" spans="20:54" s="42" customFormat="1" x14ac:dyDescent="0.25">
      <c r="T1292" s="41"/>
      <c r="W1292" s="43"/>
      <c r="X1292" s="43"/>
      <c r="Y1292" s="43"/>
      <c r="Z1292" s="43"/>
      <c r="AA1292" s="43"/>
      <c r="AB1292" s="43"/>
      <c r="AC1292" s="43"/>
      <c r="AD1292" s="43"/>
      <c r="AE1292" s="43"/>
      <c r="AF1292" s="43"/>
      <c r="AG1292" s="43"/>
      <c r="AH1292" s="43"/>
      <c r="AI1292" s="43"/>
      <c r="AJ1292" s="43"/>
      <c r="AK1292" s="43"/>
      <c r="AL1292" s="43"/>
      <c r="AM1292" s="43"/>
      <c r="AN1292" s="43"/>
      <c r="AO1292" s="43"/>
      <c r="AP1292" s="43"/>
      <c r="AQ1292" s="41"/>
      <c r="AR1292" s="41"/>
      <c r="AS1292" s="41"/>
      <c r="AT1292" s="41"/>
      <c r="AU1292" s="41"/>
      <c r="AV1292" s="41"/>
      <c r="AW1292" s="41"/>
      <c r="AX1292" s="41"/>
      <c r="AY1292" s="41"/>
      <c r="AZ1292" s="41"/>
      <c r="BA1292" s="41"/>
      <c r="BB1292" s="41"/>
    </row>
    <row r="1293" spans="20:54" s="42" customFormat="1" x14ac:dyDescent="0.25">
      <c r="T1293" s="41"/>
      <c r="W1293" s="43"/>
      <c r="X1293" s="43"/>
      <c r="Y1293" s="43"/>
      <c r="Z1293" s="43"/>
      <c r="AA1293" s="43"/>
      <c r="AB1293" s="43"/>
      <c r="AC1293" s="43"/>
      <c r="AD1293" s="43"/>
      <c r="AE1293" s="43"/>
      <c r="AF1293" s="43"/>
      <c r="AG1293" s="43"/>
      <c r="AH1293" s="43"/>
      <c r="AI1293" s="43"/>
      <c r="AJ1293" s="43"/>
      <c r="AK1293" s="43"/>
      <c r="AL1293" s="43"/>
      <c r="AM1293" s="43"/>
      <c r="AN1293" s="43"/>
      <c r="AO1293" s="43"/>
      <c r="AP1293" s="43"/>
      <c r="AQ1293" s="41"/>
      <c r="AR1293" s="41"/>
      <c r="AS1293" s="41"/>
      <c r="AT1293" s="41"/>
      <c r="AU1293" s="41"/>
      <c r="AV1293" s="41"/>
      <c r="AW1293" s="41"/>
      <c r="AX1293" s="41"/>
      <c r="AY1293" s="41"/>
      <c r="AZ1293" s="41"/>
      <c r="BA1293" s="41"/>
      <c r="BB1293" s="41"/>
    </row>
    <row r="1294" spans="20:54" s="42" customFormat="1" x14ac:dyDescent="0.25">
      <c r="T1294" s="41"/>
      <c r="W1294" s="43"/>
      <c r="X1294" s="43"/>
      <c r="Y1294" s="43"/>
      <c r="Z1294" s="43"/>
      <c r="AA1294" s="43"/>
      <c r="AB1294" s="43"/>
      <c r="AC1294" s="43"/>
      <c r="AD1294" s="43"/>
      <c r="AE1294" s="43"/>
      <c r="AF1294" s="43"/>
      <c r="AG1294" s="43"/>
      <c r="AH1294" s="43"/>
      <c r="AI1294" s="43"/>
      <c r="AJ1294" s="43"/>
      <c r="AK1294" s="43"/>
      <c r="AL1294" s="43"/>
      <c r="AM1294" s="43"/>
      <c r="AN1294" s="43"/>
      <c r="AO1294" s="43"/>
      <c r="AP1294" s="43"/>
      <c r="AQ1294" s="41"/>
      <c r="AR1294" s="41"/>
      <c r="AS1294" s="41"/>
      <c r="AT1294" s="41"/>
      <c r="AU1294" s="41"/>
      <c r="AV1294" s="41"/>
      <c r="AW1294" s="41"/>
      <c r="AX1294" s="41"/>
      <c r="AY1294" s="41"/>
      <c r="AZ1294" s="41"/>
      <c r="BA1294" s="41"/>
      <c r="BB1294" s="41"/>
    </row>
    <row r="1295" spans="20:54" s="42" customFormat="1" x14ac:dyDescent="0.25">
      <c r="T1295" s="41"/>
      <c r="W1295" s="43"/>
      <c r="X1295" s="43"/>
      <c r="Y1295" s="43"/>
      <c r="Z1295" s="43"/>
      <c r="AA1295" s="43"/>
      <c r="AB1295" s="43"/>
      <c r="AC1295" s="43"/>
      <c r="AD1295" s="43"/>
      <c r="AE1295" s="43"/>
      <c r="AF1295" s="43"/>
      <c r="AG1295" s="43"/>
      <c r="AH1295" s="43"/>
      <c r="AI1295" s="43"/>
      <c r="AJ1295" s="43"/>
      <c r="AK1295" s="43"/>
      <c r="AL1295" s="43"/>
      <c r="AM1295" s="43"/>
      <c r="AN1295" s="43"/>
      <c r="AO1295" s="43"/>
      <c r="AP1295" s="43"/>
      <c r="AQ1295" s="41"/>
      <c r="AR1295" s="41"/>
      <c r="AS1295" s="41"/>
      <c r="AT1295" s="41"/>
      <c r="AU1295" s="41"/>
      <c r="AV1295" s="41"/>
      <c r="AW1295" s="41"/>
      <c r="AX1295" s="41"/>
      <c r="AY1295" s="41"/>
      <c r="AZ1295" s="41"/>
      <c r="BA1295" s="41"/>
      <c r="BB1295" s="41"/>
    </row>
    <row r="1296" spans="20:54" s="42" customFormat="1" x14ac:dyDescent="0.25">
      <c r="T1296" s="41"/>
      <c r="W1296" s="43"/>
      <c r="X1296" s="43"/>
      <c r="Y1296" s="43"/>
      <c r="Z1296" s="43"/>
      <c r="AA1296" s="43"/>
      <c r="AB1296" s="43"/>
      <c r="AC1296" s="43"/>
      <c r="AD1296" s="43"/>
      <c r="AE1296" s="43"/>
      <c r="AF1296" s="43"/>
      <c r="AG1296" s="43"/>
      <c r="AH1296" s="43"/>
      <c r="AI1296" s="43"/>
      <c r="AJ1296" s="43"/>
      <c r="AK1296" s="43"/>
      <c r="AL1296" s="43"/>
      <c r="AM1296" s="43"/>
      <c r="AN1296" s="43"/>
      <c r="AO1296" s="43"/>
      <c r="AP1296" s="43"/>
      <c r="AQ1296" s="41"/>
      <c r="AR1296" s="41"/>
      <c r="AS1296" s="41"/>
      <c r="AT1296" s="41"/>
      <c r="AU1296" s="41"/>
      <c r="AV1296" s="41"/>
      <c r="AW1296" s="41"/>
      <c r="AX1296" s="41"/>
      <c r="AY1296" s="41"/>
      <c r="AZ1296" s="41"/>
      <c r="BA1296" s="41"/>
      <c r="BB1296" s="41"/>
    </row>
    <row r="1297" spans="20:54" s="42" customFormat="1" x14ac:dyDescent="0.25">
      <c r="T1297" s="41"/>
      <c r="W1297" s="43"/>
      <c r="X1297" s="43"/>
      <c r="Y1297" s="43"/>
      <c r="Z1297" s="43"/>
      <c r="AA1297" s="43"/>
      <c r="AB1297" s="43"/>
      <c r="AC1297" s="43"/>
      <c r="AD1297" s="43"/>
      <c r="AE1297" s="43"/>
      <c r="AF1297" s="43"/>
      <c r="AG1297" s="43"/>
      <c r="AH1297" s="43"/>
      <c r="AI1297" s="43"/>
      <c r="AJ1297" s="43"/>
      <c r="AK1297" s="43"/>
      <c r="AL1297" s="43"/>
      <c r="AM1297" s="43"/>
      <c r="AN1297" s="43"/>
      <c r="AO1297" s="43"/>
      <c r="AP1297" s="43"/>
      <c r="AQ1297" s="41"/>
      <c r="AR1297" s="41"/>
      <c r="AS1297" s="41"/>
      <c r="AT1297" s="41"/>
      <c r="AU1297" s="41"/>
      <c r="AV1297" s="41"/>
      <c r="AW1297" s="41"/>
      <c r="AX1297" s="41"/>
      <c r="AY1297" s="41"/>
      <c r="AZ1297" s="41"/>
      <c r="BA1297" s="41"/>
      <c r="BB1297" s="41"/>
    </row>
    <row r="1298" spans="20:54" s="42" customFormat="1" x14ac:dyDescent="0.25">
      <c r="T1298" s="41"/>
      <c r="W1298" s="43"/>
      <c r="X1298" s="43"/>
      <c r="Y1298" s="43"/>
      <c r="Z1298" s="43"/>
      <c r="AA1298" s="43"/>
      <c r="AB1298" s="43"/>
      <c r="AC1298" s="43"/>
      <c r="AD1298" s="43"/>
      <c r="AE1298" s="43"/>
      <c r="AF1298" s="43"/>
      <c r="AG1298" s="43"/>
      <c r="AH1298" s="43"/>
      <c r="AI1298" s="43"/>
      <c r="AJ1298" s="43"/>
      <c r="AK1298" s="43"/>
      <c r="AL1298" s="43"/>
      <c r="AM1298" s="43"/>
      <c r="AN1298" s="43"/>
      <c r="AO1298" s="43"/>
      <c r="AP1298" s="43"/>
      <c r="AQ1298" s="41"/>
      <c r="AR1298" s="41"/>
      <c r="AS1298" s="41"/>
      <c r="AT1298" s="41"/>
      <c r="AU1298" s="41"/>
      <c r="AV1298" s="41"/>
      <c r="AW1298" s="41"/>
      <c r="AX1298" s="41"/>
      <c r="AY1298" s="41"/>
      <c r="AZ1298" s="41"/>
      <c r="BA1298" s="41"/>
      <c r="BB1298" s="41"/>
    </row>
    <row r="1299" spans="20:54" s="42" customFormat="1" x14ac:dyDescent="0.25">
      <c r="T1299" s="41"/>
      <c r="W1299" s="43"/>
      <c r="X1299" s="43"/>
      <c r="Y1299" s="43"/>
      <c r="Z1299" s="43"/>
      <c r="AA1299" s="43"/>
      <c r="AB1299" s="43"/>
      <c r="AC1299" s="43"/>
      <c r="AD1299" s="43"/>
      <c r="AE1299" s="43"/>
      <c r="AF1299" s="43"/>
      <c r="AG1299" s="43"/>
      <c r="AH1299" s="43"/>
      <c r="AI1299" s="43"/>
      <c r="AJ1299" s="43"/>
      <c r="AK1299" s="43"/>
      <c r="AL1299" s="43"/>
      <c r="AM1299" s="43"/>
      <c r="AN1299" s="43"/>
      <c r="AO1299" s="43"/>
      <c r="AP1299" s="43"/>
      <c r="AQ1299" s="41"/>
      <c r="AR1299" s="41"/>
      <c r="AS1299" s="41"/>
      <c r="AT1299" s="41"/>
      <c r="AU1299" s="41"/>
      <c r="AV1299" s="41"/>
      <c r="AW1299" s="41"/>
      <c r="AX1299" s="41"/>
      <c r="AY1299" s="41"/>
      <c r="AZ1299" s="41"/>
      <c r="BA1299" s="41"/>
      <c r="BB1299" s="41"/>
    </row>
    <row r="1300" spans="20:54" s="42" customFormat="1" x14ac:dyDescent="0.25">
      <c r="T1300" s="41"/>
      <c r="W1300" s="43"/>
      <c r="X1300" s="43"/>
      <c r="Y1300" s="43"/>
      <c r="Z1300" s="43"/>
      <c r="AA1300" s="43"/>
      <c r="AB1300" s="43"/>
      <c r="AC1300" s="43"/>
      <c r="AD1300" s="43"/>
      <c r="AE1300" s="43"/>
      <c r="AF1300" s="43"/>
      <c r="AG1300" s="43"/>
      <c r="AH1300" s="43"/>
      <c r="AI1300" s="43"/>
      <c r="AJ1300" s="43"/>
      <c r="AK1300" s="43"/>
      <c r="AL1300" s="43"/>
      <c r="AM1300" s="43"/>
      <c r="AN1300" s="43"/>
      <c r="AO1300" s="43"/>
      <c r="AP1300" s="43"/>
      <c r="AQ1300" s="41"/>
      <c r="AR1300" s="41"/>
      <c r="AS1300" s="41"/>
      <c r="AT1300" s="41"/>
      <c r="AU1300" s="41"/>
      <c r="AV1300" s="41"/>
      <c r="AW1300" s="41"/>
      <c r="AX1300" s="41"/>
      <c r="AY1300" s="41"/>
      <c r="AZ1300" s="41"/>
      <c r="BA1300" s="41"/>
      <c r="BB1300" s="41"/>
    </row>
    <row r="1301" spans="20:54" s="42" customFormat="1" x14ac:dyDescent="0.25">
      <c r="T1301" s="41"/>
      <c r="W1301" s="43"/>
      <c r="X1301" s="43"/>
      <c r="Y1301" s="43"/>
      <c r="Z1301" s="43"/>
      <c r="AA1301" s="43"/>
      <c r="AB1301" s="43"/>
      <c r="AC1301" s="43"/>
      <c r="AD1301" s="43"/>
      <c r="AE1301" s="43"/>
      <c r="AF1301" s="43"/>
      <c r="AG1301" s="43"/>
      <c r="AH1301" s="43"/>
      <c r="AI1301" s="43"/>
      <c r="AJ1301" s="43"/>
      <c r="AK1301" s="43"/>
      <c r="AL1301" s="43"/>
      <c r="AM1301" s="43"/>
      <c r="AN1301" s="43"/>
      <c r="AO1301" s="43"/>
      <c r="AP1301" s="43"/>
      <c r="AQ1301" s="41"/>
      <c r="AR1301" s="41"/>
      <c r="AS1301" s="41"/>
      <c r="AT1301" s="41"/>
      <c r="AU1301" s="41"/>
      <c r="AV1301" s="41"/>
      <c r="AW1301" s="41"/>
      <c r="AX1301" s="41"/>
      <c r="AY1301" s="41"/>
      <c r="AZ1301" s="41"/>
      <c r="BA1301" s="41"/>
      <c r="BB1301" s="41"/>
    </row>
    <row r="1302" spans="20:54" s="42" customFormat="1" x14ac:dyDescent="0.25">
      <c r="T1302" s="41"/>
      <c r="W1302" s="43"/>
      <c r="X1302" s="43"/>
      <c r="Y1302" s="43"/>
      <c r="Z1302" s="43"/>
      <c r="AA1302" s="43"/>
      <c r="AB1302" s="43"/>
      <c r="AC1302" s="43"/>
      <c r="AD1302" s="43"/>
      <c r="AE1302" s="43"/>
      <c r="AF1302" s="43"/>
      <c r="AG1302" s="43"/>
      <c r="AH1302" s="43"/>
      <c r="AI1302" s="43"/>
      <c r="AJ1302" s="43"/>
      <c r="AK1302" s="43"/>
      <c r="AL1302" s="43"/>
      <c r="AM1302" s="43"/>
      <c r="AN1302" s="43"/>
      <c r="AO1302" s="43"/>
      <c r="AP1302" s="43"/>
      <c r="AQ1302" s="41"/>
      <c r="AR1302" s="41"/>
      <c r="AS1302" s="41"/>
      <c r="AT1302" s="41"/>
      <c r="AU1302" s="41"/>
      <c r="AV1302" s="41"/>
      <c r="AW1302" s="41"/>
      <c r="AX1302" s="41"/>
      <c r="AY1302" s="41"/>
      <c r="AZ1302" s="41"/>
      <c r="BA1302" s="41"/>
      <c r="BB1302" s="41"/>
    </row>
    <row r="1303" spans="20:54" s="42" customFormat="1" x14ac:dyDescent="0.25">
      <c r="T1303" s="41"/>
      <c r="W1303" s="43"/>
      <c r="X1303" s="43"/>
      <c r="Y1303" s="43"/>
      <c r="Z1303" s="43"/>
      <c r="AA1303" s="43"/>
      <c r="AB1303" s="43"/>
      <c r="AC1303" s="43"/>
      <c r="AD1303" s="43"/>
      <c r="AE1303" s="43"/>
      <c r="AF1303" s="43"/>
      <c r="AG1303" s="43"/>
      <c r="AH1303" s="43"/>
      <c r="AI1303" s="43"/>
      <c r="AJ1303" s="43"/>
      <c r="AK1303" s="43"/>
      <c r="AL1303" s="43"/>
      <c r="AM1303" s="43"/>
      <c r="AN1303" s="43"/>
      <c r="AO1303" s="43"/>
      <c r="AP1303" s="43"/>
      <c r="AQ1303" s="41"/>
      <c r="AR1303" s="41"/>
      <c r="AS1303" s="41"/>
      <c r="AT1303" s="41"/>
      <c r="AU1303" s="41"/>
      <c r="AV1303" s="41"/>
      <c r="AW1303" s="41"/>
      <c r="AX1303" s="41"/>
      <c r="AY1303" s="41"/>
      <c r="AZ1303" s="41"/>
      <c r="BA1303" s="41"/>
      <c r="BB1303" s="41"/>
    </row>
    <row r="1304" spans="20:54" s="42" customFormat="1" x14ac:dyDescent="0.25">
      <c r="T1304" s="41"/>
      <c r="W1304" s="43"/>
      <c r="X1304" s="43"/>
      <c r="Y1304" s="43"/>
      <c r="Z1304" s="43"/>
      <c r="AA1304" s="43"/>
      <c r="AB1304" s="43"/>
      <c r="AC1304" s="43"/>
      <c r="AD1304" s="43"/>
      <c r="AE1304" s="43"/>
      <c r="AF1304" s="43"/>
      <c r="AG1304" s="43"/>
      <c r="AH1304" s="43"/>
      <c r="AI1304" s="43"/>
      <c r="AJ1304" s="43"/>
      <c r="AK1304" s="43"/>
      <c r="AL1304" s="43"/>
      <c r="AM1304" s="43"/>
      <c r="AN1304" s="43"/>
      <c r="AO1304" s="43"/>
      <c r="AP1304" s="43"/>
      <c r="AQ1304" s="41"/>
      <c r="AR1304" s="41"/>
      <c r="AS1304" s="41"/>
      <c r="AT1304" s="41"/>
      <c r="AU1304" s="41"/>
      <c r="AV1304" s="41"/>
      <c r="AW1304" s="41"/>
      <c r="AX1304" s="41"/>
      <c r="AY1304" s="41"/>
      <c r="AZ1304" s="41"/>
      <c r="BA1304" s="41"/>
      <c r="BB1304" s="41"/>
    </row>
    <row r="1305" spans="20:54" s="42" customFormat="1" x14ac:dyDescent="0.25">
      <c r="T1305" s="41"/>
      <c r="W1305" s="43"/>
      <c r="X1305" s="43"/>
      <c r="Y1305" s="43"/>
      <c r="Z1305" s="43"/>
      <c r="AA1305" s="43"/>
      <c r="AB1305" s="43"/>
      <c r="AC1305" s="43"/>
      <c r="AD1305" s="43"/>
      <c r="AE1305" s="43"/>
      <c r="AF1305" s="43"/>
      <c r="AG1305" s="43"/>
      <c r="AH1305" s="43"/>
      <c r="AI1305" s="43"/>
      <c r="AJ1305" s="43"/>
      <c r="AK1305" s="43"/>
      <c r="AL1305" s="43"/>
      <c r="AM1305" s="43"/>
      <c r="AN1305" s="43"/>
      <c r="AO1305" s="43"/>
      <c r="AP1305" s="43"/>
      <c r="AQ1305" s="41"/>
      <c r="AR1305" s="41"/>
      <c r="AS1305" s="41"/>
      <c r="AT1305" s="41"/>
      <c r="AU1305" s="41"/>
      <c r="AV1305" s="41"/>
      <c r="AW1305" s="41"/>
      <c r="AX1305" s="41"/>
      <c r="AY1305" s="41"/>
      <c r="AZ1305" s="41"/>
      <c r="BA1305" s="41"/>
      <c r="BB1305" s="41"/>
    </row>
    <row r="1306" spans="20:54" s="42" customFormat="1" x14ac:dyDescent="0.25">
      <c r="T1306" s="41"/>
      <c r="W1306" s="43"/>
      <c r="X1306" s="43"/>
      <c r="Y1306" s="43"/>
      <c r="Z1306" s="43"/>
      <c r="AA1306" s="43"/>
      <c r="AB1306" s="43"/>
      <c r="AC1306" s="43"/>
      <c r="AD1306" s="43"/>
      <c r="AE1306" s="43"/>
      <c r="AF1306" s="43"/>
      <c r="AG1306" s="43"/>
      <c r="AH1306" s="43"/>
      <c r="AI1306" s="43"/>
      <c r="AJ1306" s="43"/>
      <c r="AK1306" s="43"/>
      <c r="AL1306" s="43"/>
      <c r="AM1306" s="43"/>
      <c r="AN1306" s="43"/>
      <c r="AO1306" s="43"/>
      <c r="AP1306" s="43"/>
      <c r="AQ1306" s="41"/>
      <c r="AR1306" s="41"/>
      <c r="AS1306" s="41"/>
      <c r="AT1306" s="41"/>
      <c r="AU1306" s="41"/>
      <c r="AV1306" s="41"/>
      <c r="AW1306" s="41"/>
      <c r="AX1306" s="41"/>
      <c r="AY1306" s="41"/>
      <c r="AZ1306" s="41"/>
      <c r="BA1306" s="41"/>
      <c r="BB1306" s="41"/>
    </row>
    <row r="1307" spans="20:54" s="42" customFormat="1" x14ac:dyDescent="0.25">
      <c r="T1307" s="41"/>
      <c r="W1307" s="43"/>
      <c r="X1307" s="43"/>
      <c r="Y1307" s="43"/>
      <c r="Z1307" s="43"/>
      <c r="AA1307" s="43"/>
      <c r="AB1307" s="43"/>
      <c r="AC1307" s="43"/>
      <c r="AD1307" s="43"/>
      <c r="AE1307" s="43"/>
      <c r="AF1307" s="43"/>
      <c r="AG1307" s="43"/>
      <c r="AH1307" s="43"/>
      <c r="AI1307" s="43"/>
      <c r="AJ1307" s="43"/>
      <c r="AK1307" s="43"/>
      <c r="AL1307" s="43"/>
      <c r="AM1307" s="43"/>
      <c r="AN1307" s="43"/>
      <c r="AO1307" s="43"/>
      <c r="AP1307" s="43"/>
      <c r="AQ1307" s="41"/>
      <c r="AR1307" s="41"/>
      <c r="AS1307" s="41"/>
      <c r="AT1307" s="41"/>
      <c r="AU1307" s="41"/>
      <c r="AV1307" s="41"/>
      <c r="AW1307" s="41"/>
      <c r="AX1307" s="41"/>
      <c r="AY1307" s="41"/>
      <c r="AZ1307" s="41"/>
      <c r="BA1307" s="41"/>
      <c r="BB1307" s="41"/>
    </row>
    <row r="1308" spans="20:54" s="42" customFormat="1" x14ac:dyDescent="0.25">
      <c r="T1308" s="41"/>
      <c r="W1308" s="43"/>
      <c r="X1308" s="43"/>
      <c r="Y1308" s="43"/>
      <c r="Z1308" s="43"/>
      <c r="AA1308" s="43"/>
      <c r="AB1308" s="43"/>
      <c r="AC1308" s="43"/>
      <c r="AD1308" s="43"/>
      <c r="AE1308" s="43"/>
      <c r="AF1308" s="43"/>
      <c r="AG1308" s="43"/>
      <c r="AH1308" s="43"/>
      <c r="AI1308" s="43"/>
      <c r="AJ1308" s="43"/>
      <c r="AK1308" s="43"/>
      <c r="AL1308" s="43"/>
      <c r="AM1308" s="43"/>
      <c r="AN1308" s="43"/>
      <c r="AO1308" s="43"/>
      <c r="AP1308" s="43"/>
      <c r="AQ1308" s="41"/>
      <c r="AR1308" s="41"/>
      <c r="AS1308" s="41"/>
      <c r="AT1308" s="41"/>
      <c r="AU1308" s="41"/>
      <c r="AV1308" s="41"/>
      <c r="AW1308" s="41"/>
      <c r="AX1308" s="41"/>
      <c r="AY1308" s="41"/>
      <c r="AZ1308" s="41"/>
      <c r="BA1308" s="41"/>
      <c r="BB1308" s="41"/>
    </row>
    <row r="1309" spans="20:54" s="42" customFormat="1" x14ac:dyDescent="0.25">
      <c r="T1309" s="41"/>
      <c r="W1309" s="43"/>
      <c r="X1309" s="43"/>
      <c r="Y1309" s="43"/>
      <c r="Z1309" s="43"/>
      <c r="AA1309" s="43"/>
      <c r="AB1309" s="43"/>
      <c r="AC1309" s="43"/>
      <c r="AD1309" s="43"/>
      <c r="AE1309" s="43"/>
      <c r="AF1309" s="43"/>
      <c r="AG1309" s="43"/>
      <c r="AH1309" s="43"/>
      <c r="AI1309" s="43"/>
      <c r="AJ1309" s="43"/>
      <c r="AK1309" s="43"/>
      <c r="AL1309" s="43"/>
      <c r="AM1309" s="43"/>
      <c r="AN1309" s="43"/>
      <c r="AO1309" s="43"/>
      <c r="AP1309" s="43"/>
      <c r="AQ1309" s="41"/>
      <c r="AR1309" s="41"/>
      <c r="AS1309" s="41"/>
      <c r="AT1309" s="41"/>
      <c r="AU1309" s="41"/>
      <c r="AV1309" s="41"/>
      <c r="AW1309" s="41"/>
      <c r="AX1309" s="41"/>
      <c r="AY1309" s="41"/>
      <c r="AZ1309" s="41"/>
      <c r="BA1309" s="41"/>
      <c r="BB1309" s="41"/>
    </row>
    <row r="1310" spans="20:54" s="42" customFormat="1" x14ac:dyDescent="0.25">
      <c r="T1310" s="41"/>
      <c r="W1310" s="43"/>
      <c r="X1310" s="43"/>
      <c r="Y1310" s="43"/>
      <c r="Z1310" s="43"/>
      <c r="AA1310" s="43"/>
      <c r="AB1310" s="43"/>
      <c r="AC1310" s="43"/>
      <c r="AD1310" s="43"/>
      <c r="AE1310" s="43"/>
      <c r="AF1310" s="43"/>
      <c r="AG1310" s="43"/>
      <c r="AH1310" s="43"/>
      <c r="AI1310" s="43"/>
      <c r="AJ1310" s="43"/>
      <c r="AK1310" s="43"/>
      <c r="AL1310" s="43"/>
      <c r="AM1310" s="43"/>
      <c r="AN1310" s="43"/>
      <c r="AO1310" s="43"/>
      <c r="AP1310" s="43"/>
      <c r="AQ1310" s="41"/>
      <c r="AR1310" s="41"/>
      <c r="AS1310" s="41"/>
      <c r="AT1310" s="41"/>
      <c r="AU1310" s="41"/>
      <c r="AV1310" s="41"/>
      <c r="AW1310" s="41"/>
      <c r="AX1310" s="41"/>
      <c r="AY1310" s="41"/>
      <c r="AZ1310" s="41"/>
      <c r="BA1310" s="41"/>
      <c r="BB1310" s="41"/>
    </row>
    <row r="1311" spans="20:54" s="42" customFormat="1" x14ac:dyDescent="0.25">
      <c r="T1311" s="41"/>
      <c r="W1311" s="43"/>
      <c r="X1311" s="43"/>
      <c r="Y1311" s="43"/>
      <c r="Z1311" s="43"/>
      <c r="AA1311" s="43"/>
      <c r="AB1311" s="43"/>
      <c r="AC1311" s="43"/>
      <c r="AD1311" s="43"/>
      <c r="AE1311" s="43"/>
      <c r="AF1311" s="43"/>
      <c r="AG1311" s="43"/>
      <c r="AH1311" s="43"/>
      <c r="AI1311" s="43"/>
      <c r="AJ1311" s="43"/>
      <c r="AK1311" s="43"/>
      <c r="AL1311" s="43"/>
      <c r="AM1311" s="43"/>
      <c r="AN1311" s="43"/>
      <c r="AO1311" s="43"/>
      <c r="AP1311" s="43"/>
      <c r="AQ1311" s="41"/>
      <c r="AR1311" s="41"/>
      <c r="AS1311" s="41"/>
      <c r="AT1311" s="41"/>
      <c r="AU1311" s="41"/>
      <c r="AV1311" s="41"/>
      <c r="AW1311" s="41"/>
      <c r="AX1311" s="41"/>
      <c r="AY1311" s="41"/>
      <c r="AZ1311" s="41"/>
      <c r="BA1311" s="41"/>
      <c r="BB1311" s="41"/>
    </row>
    <row r="1312" spans="20:54" s="42" customFormat="1" x14ac:dyDescent="0.25">
      <c r="T1312" s="41"/>
      <c r="W1312" s="43"/>
      <c r="X1312" s="43"/>
      <c r="Y1312" s="43"/>
      <c r="Z1312" s="43"/>
      <c r="AA1312" s="43"/>
      <c r="AB1312" s="43"/>
      <c r="AC1312" s="43"/>
      <c r="AD1312" s="43"/>
      <c r="AE1312" s="43"/>
      <c r="AF1312" s="43"/>
      <c r="AG1312" s="43"/>
      <c r="AH1312" s="43"/>
      <c r="AI1312" s="43"/>
      <c r="AJ1312" s="43"/>
      <c r="AK1312" s="43"/>
      <c r="AL1312" s="43"/>
      <c r="AM1312" s="43"/>
      <c r="AN1312" s="43"/>
      <c r="AO1312" s="43"/>
      <c r="AP1312" s="43"/>
      <c r="AQ1312" s="41"/>
      <c r="AR1312" s="41"/>
      <c r="AS1312" s="41"/>
      <c r="AT1312" s="41"/>
      <c r="AU1312" s="41"/>
      <c r="AV1312" s="41"/>
      <c r="AW1312" s="41"/>
      <c r="AX1312" s="41"/>
      <c r="AY1312" s="41"/>
      <c r="AZ1312" s="41"/>
      <c r="BA1312" s="41"/>
      <c r="BB1312" s="41"/>
    </row>
    <row r="1313" spans="20:54" s="42" customFormat="1" x14ac:dyDescent="0.25">
      <c r="T1313" s="41"/>
      <c r="W1313" s="43"/>
      <c r="X1313" s="43"/>
      <c r="Y1313" s="43"/>
      <c r="Z1313" s="43"/>
      <c r="AA1313" s="43"/>
      <c r="AB1313" s="43"/>
      <c r="AC1313" s="43"/>
      <c r="AD1313" s="43"/>
      <c r="AE1313" s="43"/>
      <c r="AF1313" s="43"/>
      <c r="AG1313" s="43"/>
      <c r="AH1313" s="43"/>
      <c r="AI1313" s="43"/>
      <c r="AJ1313" s="43"/>
      <c r="AK1313" s="43"/>
      <c r="AL1313" s="43"/>
      <c r="AM1313" s="43"/>
      <c r="AN1313" s="43"/>
      <c r="AO1313" s="43"/>
      <c r="AP1313" s="43"/>
      <c r="AQ1313" s="41"/>
      <c r="AR1313" s="41"/>
      <c r="AS1313" s="41"/>
      <c r="AT1313" s="41"/>
      <c r="AU1313" s="41"/>
      <c r="AV1313" s="41"/>
      <c r="AW1313" s="41"/>
      <c r="AX1313" s="41"/>
      <c r="AY1313" s="41"/>
      <c r="AZ1313" s="41"/>
      <c r="BA1313" s="41"/>
      <c r="BB1313" s="41"/>
    </row>
    <row r="1314" spans="20:54" s="42" customFormat="1" x14ac:dyDescent="0.25">
      <c r="T1314" s="41"/>
      <c r="W1314" s="43"/>
      <c r="X1314" s="43"/>
      <c r="Y1314" s="43"/>
      <c r="Z1314" s="43"/>
      <c r="AA1314" s="43"/>
      <c r="AB1314" s="43"/>
      <c r="AC1314" s="43"/>
      <c r="AD1314" s="43"/>
      <c r="AE1314" s="43"/>
      <c r="AF1314" s="43"/>
      <c r="AG1314" s="43"/>
      <c r="AH1314" s="43"/>
      <c r="AI1314" s="43"/>
      <c r="AJ1314" s="43"/>
      <c r="AK1314" s="43"/>
      <c r="AL1314" s="43"/>
      <c r="AM1314" s="43"/>
      <c r="AN1314" s="43"/>
      <c r="AO1314" s="43"/>
      <c r="AP1314" s="43"/>
      <c r="AQ1314" s="41"/>
      <c r="AR1314" s="41"/>
      <c r="AS1314" s="41"/>
      <c r="AT1314" s="41"/>
      <c r="AU1314" s="41"/>
      <c r="AV1314" s="41"/>
      <c r="AW1314" s="41"/>
      <c r="AX1314" s="41"/>
      <c r="AY1314" s="41"/>
      <c r="AZ1314" s="41"/>
      <c r="BA1314" s="41"/>
      <c r="BB1314" s="41"/>
    </row>
    <row r="1315" spans="20:54" s="42" customFormat="1" x14ac:dyDescent="0.25">
      <c r="T1315" s="41"/>
      <c r="W1315" s="43"/>
      <c r="X1315" s="43"/>
      <c r="Y1315" s="43"/>
      <c r="Z1315" s="43"/>
      <c r="AA1315" s="43"/>
      <c r="AB1315" s="43"/>
      <c r="AC1315" s="43"/>
      <c r="AD1315" s="43"/>
      <c r="AE1315" s="43"/>
      <c r="AF1315" s="43"/>
      <c r="AG1315" s="43"/>
      <c r="AH1315" s="43"/>
      <c r="AI1315" s="43"/>
      <c r="AJ1315" s="43"/>
      <c r="AK1315" s="43"/>
      <c r="AL1315" s="43"/>
      <c r="AM1315" s="43"/>
      <c r="AN1315" s="43"/>
      <c r="AO1315" s="43"/>
      <c r="AP1315" s="43"/>
      <c r="AQ1315" s="41"/>
      <c r="AR1315" s="41"/>
      <c r="AS1315" s="41"/>
      <c r="AT1315" s="41"/>
      <c r="AU1315" s="41"/>
      <c r="AV1315" s="41"/>
      <c r="AW1315" s="41"/>
      <c r="AX1315" s="41"/>
      <c r="AY1315" s="41"/>
      <c r="AZ1315" s="41"/>
      <c r="BA1315" s="41"/>
      <c r="BB1315" s="41"/>
    </row>
    <row r="1316" spans="20:54" s="42" customFormat="1" x14ac:dyDescent="0.25">
      <c r="T1316" s="41"/>
      <c r="W1316" s="43"/>
      <c r="X1316" s="43"/>
      <c r="Y1316" s="43"/>
      <c r="Z1316" s="43"/>
      <c r="AA1316" s="43"/>
      <c r="AB1316" s="43"/>
      <c r="AC1316" s="43"/>
      <c r="AD1316" s="43"/>
      <c r="AE1316" s="43"/>
      <c r="AF1316" s="43"/>
      <c r="AG1316" s="43"/>
      <c r="AH1316" s="43"/>
      <c r="AI1316" s="43"/>
      <c r="AJ1316" s="43"/>
      <c r="AK1316" s="43"/>
      <c r="AL1316" s="43"/>
      <c r="AM1316" s="43"/>
      <c r="AN1316" s="43"/>
      <c r="AO1316" s="43"/>
      <c r="AP1316" s="43"/>
      <c r="AQ1316" s="41"/>
      <c r="AR1316" s="41"/>
      <c r="AS1316" s="41"/>
      <c r="AT1316" s="41"/>
      <c r="AU1316" s="41"/>
      <c r="AV1316" s="41"/>
      <c r="AW1316" s="41"/>
      <c r="AX1316" s="41"/>
      <c r="AY1316" s="41"/>
      <c r="AZ1316" s="41"/>
      <c r="BA1316" s="41"/>
      <c r="BB1316" s="41"/>
    </row>
    <row r="1317" spans="20:54" s="42" customFormat="1" x14ac:dyDescent="0.25">
      <c r="T1317" s="41"/>
      <c r="W1317" s="43"/>
      <c r="X1317" s="43"/>
      <c r="Y1317" s="43"/>
      <c r="Z1317" s="43"/>
      <c r="AA1317" s="43"/>
      <c r="AB1317" s="43"/>
      <c r="AC1317" s="43"/>
      <c r="AD1317" s="43"/>
      <c r="AE1317" s="43"/>
      <c r="AF1317" s="43"/>
      <c r="AG1317" s="43"/>
      <c r="AH1317" s="43"/>
      <c r="AI1317" s="43"/>
      <c r="AJ1317" s="43"/>
      <c r="AK1317" s="43"/>
      <c r="AL1317" s="43"/>
      <c r="AM1317" s="43"/>
      <c r="AN1317" s="43"/>
      <c r="AO1317" s="43"/>
      <c r="AP1317" s="43"/>
      <c r="AQ1317" s="41"/>
      <c r="AR1317" s="41"/>
      <c r="AS1317" s="41"/>
      <c r="AT1317" s="41"/>
      <c r="AU1317" s="41"/>
      <c r="AV1317" s="41"/>
      <c r="AW1317" s="41"/>
      <c r="AX1317" s="41"/>
      <c r="AY1317" s="41"/>
      <c r="AZ1317" s="41"/>
      <c r="BA1317" s="41"/>
      <c r="BB1317" s="41"/>
    </row>
    <row r="1318" spans="20:54" s="42" customFormat="1" x14ac:dyDescent="0.25">
      <c r="T1318" s="41"/>
      <c r="W1318" s="43"/>
      <c r="X1318" s="43"/>
      <c r="Y1318" s="43"/>
      <c r="Z1318" s="43"/>
      <c r="AA1318" s="43"/>
      <c r="AB1318" s="43"/>
      <c r="AC1318" s="43"/>
      <c r="AD1318" s="43"/>
      <c r="AE1318" s="43"/>
      <c r="AF1318" s="43"/>
      <c r="AG1318" s="43"/>
      <c r="AH1318" s="43"/>
      <c r="AI1318" s="43"/>
      <c r="AJ1318" s="43"/>
      <c r="AK1318" s="43"/>
      <c r="AL1318" s="43"/>
      <c r="AM1318" s="43"/>
      <c r="AN1318" s="43"/>
      <c r="AO1318" s="43"/>
      <c r="AP1318" s="43"/>
      <c r="AQ1318" s="41"/>
      <c r="AR1318" s="41"/>
      <c r="AS1318" s="41"/>
      <c r="AT1318" s="41"/>
      <c r="AU1318" s="41"/>
      <c r="AV1318" s="41"/>
      <c r="AW1318" s="41"/>
      <c r="AX1318" s="41"/>
      <c r="AY1318" s="41"/>
      <c r="AZ1318" s="41"/>
      <c r="BA1318" s="41"/>
      <c r="BB1318" s="41"/>
    </row>
    <row r="1319" spans="20:54" s="42" customFormat="1" x14ac:dyDescent="0.25">
      <c r="T1319" s="41"/>
      <c r="W1319" s="43"/>
      <c r="X1319" s="43"/>
      <c r="Y1319" s="43"/>
      <c r="Z1319" s="43"/>
      <c r="AA1319" s="43"/>
      <c r="AB1319" s="43"/>
      <c r="AC1319" s="43"/>
      <c r="AD1319" s="43"/>
      <c r="AE1319" s="43"/>
      <c r="AF1319" s="43"/>
      <c r="AG1319" s="43"/>
      <c r="AH1319" s="43"/>
      <c r="AI1319" s="43"/>
      <c r="AJ1319" s="43"/>
      <c r="AK1319" s="43"/>
      <c r="AL1319" s="43"/>
      <c r="AM1319" s="43"/>
      <c r="AN1319" s="43"/>
      <c r="AO1319" s="43"/>
      <c r="AP1319" s="43"/>
      <c r="AQ1319" s="41"/>
      <c r="AR1319" s="41"/>
      <c r="AS1319" s="41"/>
      <c r="AT1319" s="41"/>
      <c r="AU1319" s="41"/>
      <c r="AV1319" s="41"/>
      <c r="AW1319" s="41"/>
      <c r="AX1319" s="41"/>
      <c r="AY1319" s="41"/>
      <c r="AZ1319" s="41"/>
      <c r="BA1319" s="41"/>
      <c r="BB1319" s="41"/>
    </row>
    <row r="1320" spans="20:54" s="42" customFormat="1" x14ac:dyDescent="0.25">
      <c r="T1320" s="41"/>
      <c r="W1320" s="43"/>
      <c r="X1320" s="43"/>
      <c r="Y1320" s="43"/>
      <c r="Z1320" s="43"/>
      <c r="AA1320" s="43"/>
      <c r="AB1320" s="43"/>
      <c r="AC1320" s="43"/>
      <c r="AD1320" s="43"/>
      <c r="AE1320" s="43"/>
      <c r="AF1320" s="43"/>
      <c r="AG1320" s="43"/>
      <c r="AH1320" s="43"/>
      <c r="AI1320" s="43"/>
      <c r="AJ1320" s="43"/>
      <c r="AK1320" s="43"/>
      <c r="AL1320" s="43"/>
      <c r="AM1320" s="43"/>
      <c r="AN1320" s="43"/>
      <c r="AO1320" s="43"/>
      <c r="AP1320" s="43"/>
      <c r="AQ1320" s="41"/>
      <c r="AR1320" s="41"/>
      <c r="AS1320" s="41"/>
      <c r="AT1320" s="41"/>
      <c r="AU1320" s="41"/>
      <c r="AV1320" s="41"/>
      <c r="AW1320" s="41"/>
      <c r="AX1320" s="41"/>
      <c r="AY1320" s="41"/>
      <c r="AZ1320" s="41"/>
      <c r="BA1320" s="41"/>
      <c r="BB1320" s="41"/>
    </row>
    <row r="1321" spans="20:54" s="42" customFormat="1" x14ac:dyDescent="0.25">
      <c r="T1321" s="41"/>
      <c r="W1321" s="43"/>
      <c r="X1321" s="43"/>
      <c r="Y1321" s="43"/>
      <c r="Z1321" s="43"/>
      <c r="AA1321" s="43"/>
      <c r="AB1321" s="43"/>
      <c r="AC1321" s="43"/>
      <c r="AD1321" s="43"/>
      <c r="AE1321" s="43"/>
      <c r="AF1321" s="43"/>
      <c r="AG1321" s="43"/>
      <c r="AH1321" s="43"/>
      <c r="AI1321" s="43"/>
      <c r="AJ1321" s="43"/>
      <c r="AK1321" s="43"/>
      <c r="AL1321" s="43"/>
      <c r="AM1321" s="43"/>
      <c r="AN1321" s="43"/>
      <c r="AO1321" s="43"/>
      <c r="AP1321" s="43"/>
      <c r="AQ1321" s="41"/>
      <c r="AR1321" s="41"/>
      <c r="AS1321" s="41"/>
      <c r="AT1321" s="41"/>
      <c r="AU1321" s="41"/>
      <c r="AV1321" s="41"/>
      <c r="AW1321" s="41"/>
      <c r="AX1321" s="41"/>
      <c r="AY1321" s="41"/>
      <c r="AZ1321" s="41"/>
      <c r="BA1321" s="41"/>
      <c r="BB1321" s="41"/>
    </row>
    <row r="1322" spans="20:54" s="42" customFormat="1" x14ac:dyDescent="0.25">
      <c r="T1322" s="41"/>
      <c r="W1322" s="43"/>
      <c r="X1322" s="43"/>
      <c r="Y1322" s="43"/>
      <c r="Z1322" s="43"/>
      <c r="AA1322" s="43"/>
      <c r="AB1322" s="43"/>
      <c r="AC1322" s="43"/>
      <c r="AD1322" s="43"/>
      <c r="AE1322" s="43"/>
      <c r="AF1322" s="43"/>
      <c r="AG1322" s="43"/>
      <c r="AH1322" s="43"/>
      <c r="AI1322" s="43"/>
      <c r="AJ1322" s="43"/>
      <c r="AK1322" s="43"/>
      <c r="AL1322" s="43"/>
      <c r="AM1322" s="43"/>
      <c r="AN1322" s="43"/>
      <c r="AO1322" s="43"/>
      <c r="AP1322" s="43"/>
      <c r="AQ1322" s="41"/>
      <c r="AR1322" s="41"/>
      <c r="AS1322" s="41"/>
      <c r="AT1322" s="41"/>
      <c r="AU1322" s="41"/>
      <c r="AV1322" s="41"/>
      <c r="AW1322" s="41"/>
      <c r="AX1322" s="41"/>
      <c r="AY1322" s="41"/>
      <c r="AZ1322" s="41"/>
      <c r="BA1322" s="41"/>
      <c r="BB1322" s="41"/>
    </row>
    <row r="1323" spans="20:54" s="42" customFormat="1" x14ac:dyDescent="0.25">
      <c r="T1323" s="41"/>
      <c r="W1323" s="43"/>
      <c r="X1323" s="43"/>
      <c r="Y1323" s="43"/>
      <c r="Z1323" s="43"/>
      <c r="AA1323" s="43"/>
      <c r="AB1323" s="43"/>
      <c r="AC1323" s="43"/>
      <c r="AD1323" s="43"/>
      <c r="AE1323" s="43"/>
      <c r="AF1323" s="43"/>
      <c r="AG1323" s="43"/>
      <c r="AH1323" s="43"/>
      <c r="AI1323" s="43"/>
      <c r="AJ1323" s="43"/>
      <c r="AK1323" s="43"/>
      <c r="AL1323" s="43"/>
      <c r="AM1323" s="43"/>
      <c r="AN1323" s="43"/>
      <c r="AO1323" s="43"/>
      <c r="AP1323" s="43"/>
      <c r="AQ1323" s="41"/>
      <c r="AR1323" s="41"/>
      <c r="AS1323" s="41"/>
      <c r="AT1323" s="41"/>
      <c r="AU1323" s="41"/>
      <c r="AV1323" s="41"/>
      <c r="AW1323" s="41"/>
      <c r="AX1323" s="41"/>
      <c r="AY1323" s="41"/>
      <c r="AZ1323" s="41"/>
      <c r="BA1323" s="41"/>
      <c r="BB1323" s="41"/>
    </row>
    <row r="1324" spans="20:54" s="42" customFormat="1" x14ac:dyDescent="0.25">
      <c r="T1324" s="41"/>
      <c r="W1324" s="43"/>
      <c r="X1324" s="43"/>
      <c r="Y1324" s="43"/>
      <c r="Z1324" s="43"/>
      <c r="AA1324" s="43"/>
      <c r="AB1324" s="43"/>
      <c r="AC1324" s="43"/>
      <c r="AD1324" s="43"/>
      <c r="AE1324" s="43"/>
      <c r="AF1324" s="43"/>
      <c r="AG1324" s="43"/>
      <c r="AH1324" s="43"/>
      <c r="AI1324" s="43"/>
      <c r="AJ1324" s="43"/>
      <c r="AK1324" s="43"/>
      <c r="AL1324" s="43"/>
      <c r="AM1324" s="43"/>
      <c r="AN1324" s="43"/>
      <c r="AO1324" s="43"/>
      <c r="AP1324" s="43"/>
      <c r="AQ1324" s="41"/>
      <c r="AR1324" s="41"/>
      <c r="AS1324" s="41"/>
      <c r="AT1324" s="41"/>
      <c r="AU1324" s="41"/>
      <c r="AV1324" s="41"/>
      <c r="AW1324" s="41"/>
      <c r="AX1324" s="41"/>
      <c r="AY1324" s="41"/>
      <c r="AZ1324" s="41"/>
      <c r="BA1324" s="41"/>
      <c r="BB1324" s="41"/>
    </row>
    <row r="1325" spans="20:54" s="42" customFormat="1" x14ac:dyDescent="0.25">
      <c r="T1325" s="41"/>
      <c r="W1325" s="43"/>
      <c r="X1325" s="43"/>
      <c r="Y1325" s="43"/>
      <c r="Z1325" s="43"/>
      <c r="AA1325" s="43"/>
      <c r="AB1325" s="43"/>
      <c r="AC1325" s="43"/>
      <c r="AD1325" s="43"/>
      <c r="AE1325" s="43"/>
      <c r="AF1325" s="43"/>
      <c r="AG1325" s="43"/>
      <c r="AH1325" s="43"/>
      <c r="AI1325" s="43"/>
      <c r="AJ1325" s="43"/>
      <c r="AK1325" s="43"/>
      <c r="AL1325" s="43"/>
      <c r="AM1325" s="43"/>
      <c r="AN1325" s="43"/>
      <c r="AO1325" s="43"/>
      <c r="AP1325" s="43"/>
      <c r="AQ1325" s="41"/>
      <c r="AR1325" s="41"/>
      <c r="AS1325" s="41"/>
      <c r="AT1325" s="41"/>
      <c r="AU1325" s="41"/>
      <c r="AV1325" s="41"/>
      <c r="AW1325" s="41"/>
      <c r="AX1325" s="41"/>
      <c r="AY1325" s="41"/>
      <c r="AZ1325" s="41"/>
      <c r="BA1325" s="41"/>
      <c r="BB1325" s="41"/>
    </row>
    <row r="1326" spans="20:54" s="42" customFormat="1" x14ac:dyDescent="0.25">
      <c r="T1326" s="41"/>
      <c r="W1326" s="43"/>
      <c r="X1326" s="43"/>
      <c r="Y1326" s="43"/>
      <c r="Z1326" s="43"/>
      <c r="AA1326" s="43"/>
      <c r="AB1326" s="43"/>
      <c r="AC1326" s="43"/>
      <c r="AD1326" s="43"/>
      <c r="AE1326" s="43"/>
      <c r="AF1326" s="43"/>
      <c r="AG1326" s="43"/>
      <c r="AH1326" s="43"/>
      <c r="AI1326" s="43"/>
      <c r="AJ1326" s="43"/>
      <c r="AK1326" s="43"/>
      <c r="AL1326" s="43"/>
      <c r="AM1326" s="43"/>
      <c r="AN1326" s="43"/>
      <c r="AO1326" s="43"/>
      <c r="AP1326" s="43"/>
      <c r="AQ1326" s="41"/>
      <c r="AR1326" s="41"/>
      <c r="AS1326" s="41"/>
      <c r="AT1326" s="41"/>
      <c r="AU1326" s="41"/>
      <c r="AV1326" s="41"/>
      <c r="AW1326" s="41"/>
      <c r="AX1326" s="41"/>
      <c r="AY1326" s="41"/>
      <c r="AZ1326" s="41"/>
      <c r="BA1326" s="41"/>
      <c r="BB1326" s="41"/>
    </row>
    <row r="1327" spans="20:54" s="42" customFormat="1" x14ac:dyDescent="0.25">
      <c r="T1327" s="41"/>
      <c r="W1327" s="43"/>
      <c r="X1327" s="43"/>
      <c r="Y1327" s="43"/>
      <c r="Z1327" s="43"/>
      <c r="AA1327" s="43"/>
      <c r="AB1327" s="43"/>
      <c r="AC1327" s="43"/>
      <c r="AD1327" s="43"/>
      <c r="AE1327" s="43"/>
      <c r="AF1327" s="43"/>
      <c r="AG1327" s="43"/>
      <c r="AH1327" s="43"/>
      <c r="AI1327" s="43"/>
      <c r="AJ1327" s="43"/>
      <c r="AK1327" s="43"/>
      <c r="AL1327" s="43"/>
      <c r="AM1327" s="43"/>
      <c r="AN1327" s="43"/>
      <c r="AO1327" s="43"/>
      <c r="AP1327" s="43"/>
      <c r="AQ1327" s="41"/>
      <c r="AR1327" s="41"/>
      <c r="AS1327" s="41"/>
      <c r="AT1327" s="41"/>
      <c r="AU1327" s="41"/>
      <c r="AV1327" s="41"/>
      <c r="AW1327" s="41"/>
      <c r="AX1327" s="41"/>
      <c r="AY1327" s="41"/>
      <c r="AZ1327" s="41"/>
      <c r="BA1327" s="41"/>
      <c r="BB1327" s="41"/>
    </row>
    <row r="1328" spans="20:54" s="42" customFormat="1" x14ac:dyDescent="0.25">
      <c r="T1328" s="41"/>
      <c r="W1328" s="43"/>
      <c r="X1328" s="43"/>
      <c r="Y1328" s="43"/>
      <c r="Z1328" s="43"/>
      <c r="AA1328" s="43"/>
      <c r="AB1328" s="43"/>
      <c r="AC1328" s="43"/>
      <c r="AD1328" s="43"/>
      <c r="AE1328" s="43"/>
      <c r="AF1328" s="43"/>
      <c r="AG1328" s="43"/>
      <c r="AH1328" s="43"/>
      <c r="AI1328" s="43"/>
      <c r="AJ1328" s="43"/>
      <c r="AK1328" s="43"/>
      <c r="AL1328" s="43"/>
      <c r="AM1328" s="43"/>
      <c r="AN1328" s="43"/>
      <c r="AO1328" s="43"/>
      <c r="AP1328" s="43"/>
      <c r="AQ1328" s="41"/>
      <c r="AR1328" s="41"/>
      <c r="AS1328" s="41"/>
      <c r="AT1328" s="41"/>
      <c r="AU1328" s="41"/>
      <c r="AV1328" s="41"/>
      <c r="AW1328" s="41"/>
      <c r="AX1328" s="41"/>
      <c r="AY1328" s="41"/>
      <c r="AZ1328" s="41"/>
      <c r="BA1328" s="41"/>
      <c r="BB1328" s="41"/>
    </row>
    <row r="1329" spans="20:54" s="42" customFormat="1" x14ac:dyDescent="0.25">
      <c r="T1329" s="41"/>
      <c r="W1329" s="43"/>
      <c r="X1329" s="43"/>
      <c r="Y1329" s="43"/>
      <c r="Z1329" s="43"/>
      <c r="AA1329" s="43"/>
      <c r="AB1329" s="43"/>
      <c r="AC1329" s="43"/>
      <c r="AD1329" s="43"/>
      <c r="AE1329" s="43"/>
      <c r="AF1329" s="43"/>
      <c r="AG1329" s="43"/>
      <c r="AH1329" s="43"/>
      <c r="AI1329" s="43"/>
      <c r="AJ1329" s="43"/>
      <c r="AK1329" s="43"/>
      <c r="AL1329" s="43"/>
      <c r="AM1329" s="43"/>
      <c r="AN1329" s="43"/>
      <c r="AO1329" s="43"/>
      <c r="AP1329" s="43"/>
      <c r="AQ1329" s="41"/>
      <c r="AR1329" s="41"/>
      <c r="AS1329" s="41"/>
      <c r="AT1329" s="41"/>
      <c r="AU1329" s="41"/>
      <c r="AV1329" s="41"/>
      <c r="AW1329" s="41"/>
      <c r="AX1329" s="41"/>
      <c r="AY1329" s="41"/>
      <c r="AZ1329" s="41"/>
      <c r="BA1329" s="41"/>
      <c r="BB1329" s="41"/>
    </row>
    <row r="1330" spans="20:54" s="42" customFormat="1" x14ac:dyDescent="0.25">
      <c r="T1330" s="41"/>
      <c r="W1330" s="43"/>
      <c r="X1330" s="43"/>
      <c r="Y1330" s="43"/>
      <c r="Z1330" s="43"/>
      <c r="AA1330" s="43"/>
      <c r="AB1330" s="43"/>
      <c r="AC1330" s="43"/>
      <c r="AD1330" s="43"/>
      <c r="AE1330" s="43"/>
      <c r="AF1330" s="43"/>
      <c r="AG1330" s="43"/>
      <c r="AH1330" s="43"/>
      <c r="AI1330" s="43"/>
      <c r="AJ1330" s="43"/>
      <c r="AK1330" s="43"/>
      <c r="AL1330" s="43"/>
      <c r="AM1330" s="43"/>
      <c r="AN1330" s="43"/>
      <c r="AO1330" s="43"/>
      <c r="AP1330" s="43"/>
      <c r="AQ1330" s="41"/>
      <c r="AR1330" s="41"/>
      <c r="AS1330" s="41"/>
      <c r="AT1330" s="41"/>
      <c r="AU1330" s="41"/>
      <c r="AV1330" s="41"/>
      <c r="AW1330" s="41"/>
      <c r="AX1330" s="41"/>
      <c r="AY1330" s="41"/>
      <c r="AZ1330" s="41"/>
      <c r="BA1330" s="41"/>
      <c r="BB1330" s="41"/>
    </row>
    <row r="1331" spans="20:54" s="42" customFormat="1" x14ac:dyDescent="0.25">
      <c r="T1331" s="41"/>
      <c r="W1331" s="43"/>
      <c r="X1331" s="43"/>
      <c r="Y1331" s="43"/>
      <c r="Z1331" s="43"/>
      <c r="AA1331" s="43"/>
      <c r="AB1331" s="43"/>
      <c r="AC1331" s="43"/>
      <c r="AD1331" s="43"/>
      <c r="AE1331" s="43"/>
      <c r="AF1331" s="43"/>
      <c r="AG1331" s="43"/>
      <c r="AH1331" s="43"/>
      <c r="AI1331" s="43"/>
      <c r="AJ1331" s="43"/>
      <c r="AK1331" s="43"/>
      <c r="AL1331" s="43"/>
      <c r="AM1331" s="43"/>
      <c r="AN1331" s="43"/>
      <c r="AO1331" s="43"/>
      <c r="AP1331" s="43"/>
      <c r="AQ1331" s="41"/>
      <c r="AR1331" s="41"/>
      <c r="AS1331" s="41"/>
      <c r="AT1331" s="41"/>
      <c r="AU1331" s="41"/>
      <c r="AV1331" s="41"/>
      <c r="AW1331" s="41"/>
      <c r="AX1331" s="41"/>
      <c r="AY1331" s="41"/>
      <c r="AZ1331" s="41"/>
      <c r="BA1331" s="41"/>
      <c r="BB1331" s="41"/>
    </row>
    <row r="1332" spans="20:54" s="42" customFormat="1" x14ac:dyDescent="0.25">
      <c r="T1332" s="41"/>
      <c r="W1332" s="43"/>
      <c r="X1332" s="43"/>
      <c r="Y1332" s="43"/>
      <c r="Z1332" s="43"/>
      <c r="AA1332" s="43"/>
      <c r="AB1332" s="43"/>
      <c r="AC1332" s="43"/>
      <c r="AD1332" s="43"/>
      <c r="AE1332" s="43"/>
      <c r="AF1332" s="43"/>
      <c r="AG1332" s="43"/>
      <c r="AH1332" s="43"/>
      <c r="AI1332" s="43"/>
      <c r="AJ1332" s="43"/>
      <c r="AK1332" s="43"/>
      <c r="AL1332" s="43"/>
      <c r="AM1332" s="43"/>
      <c r="AN1332" s="43"/>
      <c r="AO1332" s="43"/>
      <c r="AP1332" s="43"/>
      <c r="AQ1332" s="41"/>
      <c r="AR1332" s="41"/>
      <c r="AS1332" s="41"/>
      <c r="AT1332" s="41"/>
      <c r="AU1332" s="41"/>
      <c r="AV1332" s="41"/>
      <c r="AW1332" s="41"/>
      <c r="AX1332" s="41"/>
      <c r="AY1332" s="41"/>
      <c r="AZ1332" s="41"/>
      <c r="BA1332" s="41"/>
      <c r="BB1332" s="41"/>
    </row>
    <row r="1333" spans="20:54" s="42" customFormat="1" x14ac:dyDescent="0.25">
      <c r="T1333" s="41"/>
      <c r="W1333" s="43"/>
      <c r="X1333" s="43"/>
      <c r="Y1333" s="43"/>
      <c r="Z1333" s="43"/>
      <c r="AA1333" s="43"/>
      <c r="AB1333" s="43"/>
      <c r="AC1333" s="43"/>
      <c r="AD1333" s="43"/>
      <c r="AE1333" s="43"/>
      <c r="AF1333" s="43"/>
      <c r="AG1333" s="43"/>
      <c r="AH1333" s="43"/>
      <c r="AI1333" s="43"/>
      <c r="AJ1333" s="43"/>
      <c r="AK1333" s="43"/>
      <c r="AL1333" s="43"/>
      <c r="AM1333" s="43"/>
      <c r="AN1333" s="43"/>
      <c r="AO1333" s="43"/>
      <c r="AP1333" s="43"/>
      <c r="AQ1333" s="41"/>
      <c r="AR1333" s="41"/>
      <c r="AS1333" s="41"/>
      <c r="AT1333" s="41"/>
      <c r="AU1333" s="41"/>
      <c r="AV1333" s="41"/>
      <c r="AW1333" s="41"/>
      <c r="AX1333" s="41"/>
      <c r="AY1333" s="41"/>
      <c r="AZ1333" s="41"/>
      <c r="BA1333" s="41"/>
      <c r="BB1333" s="41"/>
    </row>
    <row r="1334" spans="20:54" s="42" customFormat="1" x14ac:dyDescent="0.25">
      <c r="T1334" s="41"/>
      <c r="W1334" s="43"/>
      <c r="X1334" s="43"/>
      <c r="Y1334" s="43"/>
      <c r="Z1334" s="43"/>
      <c r="AA1334" s="43"/>
      <c r="AB1334" s="43"/>
      <c r="AC1334" s="43"/>
      <c r="AD1334" s="43"/>
      <c r="AE1334" s="43"/>
      <c r="AF1334" s="43"/>
      <c r="AG1334" s="43"/>
      <c r="AH1334" s="43"/>
      <c r="AI1334" s="43"/>
      <c r="AJ1334" s="43"/>
      <c r="AK1334" s="43"/>
      <c r="AL1334" s="43"/>
      <c r="AM1334" s="43"/>
      <c r="AN1334" s="43"/>
      <c r="AO1334" s="43"/>
      <c r="AP1334" s="43"/>
      <c r="AQ1334" s="41"/>
      <c r="AR1334" s="41"/>
      <c r="AS1334" s="41"/>
      <c r="AT1334" s="41"/>
      <c r="AU1334" s="41"/>
      <c r="AV1334" s="41"/>
      <c r="AW1334" s="41"/>
      <c r="AX1334" s="41"/>
      <c r="AY1334" s="41"/>
      <c r="AZ1334" s="41"/>
      <c r="BA1334" s="41"/>
      <c r="BB1334" s="41"/>
    </row>
    <row r="1335" spans="20:54" s="42" customFormat="1" x14ac:dyDescent="0.25">
      <c r="T1335" s="41"/>
      <c r="W1335" s="43"/>
      <c r="X1335" s="43"/>
      <c r="Y1335" s="43"/>
      <c r="Z1335" s="43"/>
      <c r="AA1335" s="43"/>
      <c r="AB1335" s="43"/>
      <c r="AC1335" s="43"/>
      <c r="AD1335" s="43"/>
      <c r="AE1335" s="43"/>
      <c r="AF1335" s="43"/>
      <c r="AG1335" s="43"/>
      <c r="AH1335" s="43"/>
      <c r="AI1335" s="43"/>
      <c r="AJ1335" s="43"/>
      <c r="AK1335" s="43"/>
      <c r="AL1335" s="43"/>
      <c r="AM1335" s="43"/>
      <c r="AN1335" s="43"/>
      <c r="AO1335" s="43"/>
      <c r="AP1335" s="43"/>
      <c r="AQ1335" s="41"/>
      <c r="AR1335" s="41"/>
      <c r="AS1335" s="41"/>
      <c r="AT1335" s="41"/>
      <c r="AU1335" s="41"/>
      <c r="AV1335" s="41"/>
      <c r="AW1335" s="41"/>
      <c r="AX1335" s="41"/>
      <c r="AY1335" s="41"/>
      <c r="AZ1335" s="41"/>
      <c r="BA1335" s="41"/>
      <c r="BB1335" s="41"/>
    </row>
    <row r="1336" spans="20:54" s="42" customFormat="1" x14ac:dyDescent="0.25">
      <c r="T1336" s="41"/>
      <c r="W1336" s="43"/>
      <c r="X1336" s="43"/>
      <c r="Y1336" s="43"/>
      <c r="Z1336" s="43"/>
      <c r="AA1336" s="43"/>
      <c r="AB1336" s="43"/>
      <c r="AC1336" s="43"/>
      <c r="AD1336" s="43"/>
      <c r="AE1336" s="43"/>
      <c r="AF1336" s="43"/>
      <c r="AG1336" s="43"/>
      <c r="AH1336" s="43"/>
      <c r="AI1336" s="43"/>
      <c r="AJ1336" s="43"/>
      <c r="AK1336" s="43"/>
      <c r="AL1336" s="43"/>
      <c r="AM1336" s="43"/>
      <c r="AN1336" s="43"/>
      <c r="AO1336" s="43"/>
      <c r="AP1336" s="43"/>
      <c r="AQ1336" s="41"/>
      <c r="AR1336" s="41"/>
      <c r="AS1336" s="41"/>
      <c r="AT1336" s="41"/>
      <c r="AU1336" s="41"/>
      <c r="AV1336" s="41"/>
      <c r="AW1336" s="41"/>
      <c r="AX1336" s="41"/>
      <c r="AY1336" s="41"/>
      <c r="AZ1336" s="41"/>
      <c r="BA1336" s="41"/>
      <c r="BB1336" s="41"/>
    </row>
    <row r="1337" spans="20:54" s="42" customFormat="1" x14ac:dyDescent="0.25">
      <c r="T1337" s="41"/>
      <c r="W1337" s="43"/>
      <c r="X1337" s="43"/>
      <c r="Y1337" s="43"/>
      <c r="Z1337" s="43"/>
      <c r="AA1337" s="43"/>
      <c r="AB1337" s="43"/>
      <c r="AC1337" s="43"/>
      <c r="AD1337" s="43"/>
      <c r="AE1337" s="43"/>
      <c r="AF1337" s="43"/>
      <c r="AG1337" s="43"/>
      <c r="AH1337" s="43"/>
      <c r="AI1337" s="43"/>
      <c r="AJ1337" s="43"/>
      <c r="AK1337" s="43"/>
      <c r="AL1337" s="43"/>
      <c r="AM1337" s="43"/>
      <c r="AN1337" s="43"/>
      <c r="AO1337" s="43"/>
      <c r="AP1337" s="43"/>
      <c r="AQ1337" s="41"/>
      <c r="AR1337" s="41"/>
      <c r="AS1337" s="41"/>
      <c r="AT1337" s="41"/>
      <c r="AU1337" s="41"/>
      <c r="AV1337" s="41"/>
      <c r="AW1337" s="41"/>
      <c r="AX1337" s="41"/>
      <c r="AY1337" s="41"/>
      <c r="AZ1337" s="41"/>
      <c r="BA1337" s="41"/>
      <c r="BB1337" s="41"/>
    </row>
    <row r="1338" spans="20:54" s="42" customFormat="1" x14ac:dyDescent="0.25">
      <c r="T1338" s="41"/>
      <c r="W1338" s="43"/>
      <c r="X1338" s="43"/>
      <c r="Y1338" s="43"/>
      <c r="Z1338" s="43"/>
      <c r="AA1338" s="43"/>
      <c r="AB1338" s="43"/>
      <c r="AC1338" s="43"/>
      <c r="AD1338" s="43"/>
      <c r="AE1338" s="43"/>
      <c r="AF1338" s="43"/>
      <c r="AG1338" s="43"/>
      <c r="AH1338" s="43"/>
      <c r="AI1338" s="43"/>
      <c r="AJ1338" s="43"/>
      <c r="AK1338" s="43"/>
      <c r="AL1338" s="43"/>
      <c r="AM1338" s="43"/>
      <c r="AN1338" s="43"/>
      <c r="AO1338" s="43"/>
      <c r="AP1338" s="43"/>
      <c r="AQ1338" s="41"/>
      <c r="AR1338" s="41"/>
      <c r="AS1338" s="41"/>
      <c r="AT1338" s="41"/>
      <c r="AU1338" s="41"/>
      <c r="AV1338" s="41"/>
      <c r="AW1338" s="41"/>
      <c r="AX1338" s="41"/>
      <c r="AY1338" s="41"/>
      <c r="AZ1338" s="41"/>
      <c r="BA1338" s="41"/>
      <c r="BB1338" s="41"/>
    </row>
    <row r="1339" spans="20:54" s="42" customFormat="1" x14ac:dyDescent="0.25">
      <c r="T1339" s="41"/>
      <c r="W1339" s="43"/>
      <c r="X1339" s="43"/>
      <c r="Y1339" s="43"/>
      <c r="Z1339" s="43"/>
      <c r="AA1339" s="43"/>
      <c r="AB1339" s="43"/>
      <c r="AC1339" s="43"/>
      <c r="AD1339" s="43"/>
      <c r="AE1339" s="43"/>
      <c r="AF1339" s="43"/>
      <c r="AG1339" s="43"/>
      <c r="AH1339" s="43"/>
      <c r="AI1339" s="43"/>
      <c r="AJ1339" s="43"/>
      <c r="AK1339" s="43"/>
      <c r="AL1339" s="43"/>
      <c r="AM1339" s="43"/>
      <c r="AN1339" s="43"/>
      <c r="AO1339" s="43"/>
      <c r="AP1339" s="43"/>
      <c r="AQ1339" s="41"/>
      <c r="AR1339" s="41"/>
      <c r="AS1339" s="41"/>
      <c r="AT1339" s="41"/>
      <c r="AU1339" s="41"/>
      <c r="AV1339" s="41"/>
      <c r="AW1339" s="41"/>
      <c r="AX1339" s="41"/>
      <c r="AY1339" s="41"/>
      <c r="AZ1339" s="41"/>
      <c r="BA1339" s="41"/>
      <c r="BB1339" s="41"/>
    </row>
    <row r="1340" spans="20:54" s="42" customFormat="1" x14ac:dyDescent="0.25">
      <c r="T1340" s="41"/>
      <c r="W1340" s="43"/>
      <c r="X1340" s="43"/>
      <c r="Y1340" s="43"/>
      <c r="Z1340" s="43"/>
      <c r="AA1340" s="43"/>
      <c r="AB1340" s="43"/>
      <c r="AC1340" s="43"/>
      <c r="AD1340" s="43"/>
      <c r="AE1340" s="43"/>
      <c r="AF1340" s="43"/>
      <c r="AG1340" s="43"/>
      <c r="AH1340" s="43"/>
      <c r="AI1340" s="43"/>
      <c r="AJ1340" s="43"/>
      <c r="AK1340" s="43"/>
      <c r="AL1340" s="43"/>
      <c r="AM1340" s="43"/>
      <c r="AN1340" s="43"/>
      <c r="AO1340" s="43"/>
      <c r="AP1340" s="43"/>
      <c r="AQ1340" s="41"/>
      <c r="AR1340" s="41"/>
      <c r="AS1340" s="41"/>
      <c r="AT1340" s="41"/>
      <c r="AU1340" s="41"/>
      <c r="AV1340" s="41"/>
      <c r="AW1340" s="41"/>
      <c r="AX1340" s="41"/>
      <c r="AY1340" s="41"/>
      <c r="AZ1340" s="41"/>
      <c r="BA1340" s="41"/>
      <c r="BB1340" s="41"/>
    </row>
    <row r="1341" spans="20:54" s="42" customFormat="1" x14ac:dyDescent="0.25">
      <c r="T1341" s="41"/>
      <c r="W1341" s="43"/>
      <c r="X1341" s="43"/>
      <c r="Y1341" s="43"/>
      <c r="Z1341" s="43"/>
      <c r="AA1341" s="43"/>
      <c r="AB1341" s="43"/>
      <c r="AC1341" s="43"/>
      <c r="AD1341" s="43"/>
      <c r="AE1341" s="43"/>
      <c r="AF1341" s="43"/>
      <c r="AG1341" s="43"/>
      <c r="AH1341" s="43"/>
      <c r="AI1341" s="43"/>
      <c r="AJ1341" s="43"/>
      <c r="AK1341" s="43"/>
      <c r="AL1341" s="43"/>
      <c r="AM1341" s="43"/>
      <c r="AN1341" s="43"/>
      <c r="AO1341" s="43"/>
      <c r="AP1341" s="43"/>
      <c r="AQ1341" s="41"/>
      <c r="AR1341" s="41"/>
      <c r="AS1341" s="41"/>
      <c r="AT1341" s="41"/>
      <c r="AU1341" s="41"/>
      <c r="AV1341" s="41"/>
      <c r="AW1341" s="41"/>
      <c r="AX1341" s="41"/>
      <c r="AY1341" s="41"/>
      <c r="AZ1341" s="41"/>
      <c r="BA1341" s="41"/>
      <c r="BB1341" s="41"/>
    </row>
    <row r="1342" spans="20:54" s="42" customFormat="1" x14ac:dyDescent="0.25">
      <c r="T1342" s="41"/>
      <c r="W1342" s="43"/>
      <c r="X1342" s="43"/>
      <c r="Y1342" s="43"/>
      <c r="Z1342" s="43"/>
      <c r="AA1342" s="43"/>
      <c r="AB1342" s="43"/>
      <c r="AC1342" s="43"/>
      <c r="AD1342" s="43"/>
      <c r="AE1342" s="43"/>
      <c r="AF1342" s="43"/>
      <c r="AG1342" s="43"/>
      <c r="AH1342" s="43"/>
      <c r="AI1342" s="43"/>
      <c r="AJ1342" s="43"/>
      <c r="AK1342" s="43"/>
      <c r="AL1342" s="43"/>
      <c r="AM1342" s="43"/>
      <c r="AN1342" s="43"/>
      <c r="AO1342" s="43"/>
      <c r="AP1342" s="43"/>
      <c r="AQ1342" s="41"/>
      <c r="AR1342" s="41"/>
      <c r="AS1342" s="41"/>
      <c r="AT1342" s="41"/>
      <c r="AU1342" s="41"/>
      <c r="AV1342" s="41"/>
      <c r="AW1342" s="41"/>
      <c r="AX1342" s="41"/>
      <c r="AY1342" s="41"/>
      <c r="AZ1342" s="41"/>
      <c r="BA1342" s="41"/>
      <c r="BB1342" s="41"/>
    </row>
    <row r="1343" spans="20:54" s="42" customFormat="1" x14ac:dyDescent="0.25">
      <c r="T1343" s="41"/>
      <c r="W1343" s="43"/>
      <c r="X1343" s="43"/>
      <c r="Y1343" s="43"/>
      <c r="Z1343" s="43"/>
      <c r="AA1343" s="43"/>
      <c r="AB1343" s="43"/>
      <c r="AC1343" s="43"/>
      <c r="AD1343" s="43"/>
      <c r="AE1343" s="43"/>
      <c r="AF1343" s="43"/>
      <c r="AG1343" s="43"/>
      <c r="AH1343" s="43"/>
      <c r="AI1343" s="43"/>
      <c r="AJ1343" s="43"/>
      <c r="AK1343" s="43"/>
      <c r="AL1343" s="43"/>
      <c r="AM1343" s="43"/>
      <c r="AN1343" s="43"/>
      <c r="AO1343" s="43"/>
      <c r="AP1343" s="43"/>
      <c r="AQ1343" s="41"/>
      <c r="AR1343" s="41"/>
      <c r="AS1343" s="41"/>
      <c r="AT1343" s="41"/>
      <c r="AU1343" s="41"/>
      <c r="AV1343" s="41"/>
      <c r="AW1343" s="41"/>
      <c r="AX1343" s="41"/>
      <c r="AY1343" s="41"/>
      <c r="AZ1343" s="41"/>
      <c r="BA1343" s="41"/>
      <c r="BB1343" s="41"/>
    </row>
    <row r="1344" spans="20:54" s="42" customFormat="1" x14ac:dyDescent="0.25">
      <c r="T1344" s="41"/>
      <c r="W1344" s="43"/>
      <c r="X1344" s="43"/>
      <c r="Y1344" s="43"/>
      <c r="Z1344" s="43"/>
      <c r="AA1344" s="43"/>
      <c r="AB1344" s="43"/>
      <c r="AC1344" s="43"/>
      <c r="AD1344" s="43"/>
      <c r="AE1344" s="43"/>
      <c r="AF1344" s="43"/>
      <c r="AG1344" s="43"/>
      <c r="AH1344" s="43"/>
      <c r="AI1344" s="43"/>
      <c r="AJ1344" s="43"/>
      <c r="AK1344" s="43"/>
      <c r="AL1344" s="43"/>
      <c r="AM1344" s="43"/>
      <c r="AN1344" s="43"/>
      <c r="AO1344" s="43"/>
      <c r="AP1344" s="43"/>
      <c r="AQ1344" s="41"/>
      <c r="AR1344" s="41"/>
      <c r="AS1344" s="41"/>
      <c r="AT1344" s="41"/>
      <c r="AU1344" s="41"/>
      <c r="AV1344" s="41"/>
      <c r="AW1344" s="41"/>
      <c r="AX1344" s="41"/>
      <c r="AY1344" s="41"/>
      <c r="AZ1344" s="41"/>
      <c r="BA1344" s="41"/>
      <c r="BB1344" s="41"/>
    </row>
    <row r="1345" spans="20:54" s="42" customFormat="1" x14ac:dyDescent="0.25">
      <c r="T1345" s="41"/>
      <c r="W1345" s="43"/>
      <c r="X1345" s="43"/>
      <c r="Y1345" s="43"/>
      <c r="Z1345" s="43"/>
      <c r="AA1345" s="43"/>
      <c r="AB1345" s="43"/>
      <c r="AC1345" s="43"/>
      <c r="AD1345" s="43"/>
      <c r="AE1345" s="43"/>
      <c r="AF1345" s="43"/>
      <c r="AG1345" s="43"/>
      <c r="AH1345" s="43"/>
      <c r="AI1345" s="43"/>
      <c r="AJ1345" s="43"/>
      <c r="AK1345" s="43"/>
      <c r="AL1345" s="43"/>
      <c r="AM1345" s="43"/>
      <c r="AN1345" s="43"/>
      <c r="AO1345" s="43"/>
      <c r="AP1345" s="43"/>
      <c r="AQ1345" s="41"/>
      <c r="AR1345" s="41"/>
      <c r="AS1345" s="41"/>
      <c r="AT1345" s="41"/>
      <c r="AU1345" s="41"/>
      <c r="AV1345" s="41"/>
      <c r="AW1345" s="41"/>
      <c r="AX1345" s="41"/>
      <c r="AY1345" s="41"/>
      <c r="AZ1345" s="41"/>
      <c r="BA1345" s="41"/>
      <c r="BB1345" s="41"/>
    </row>
    <row r="1346" spans="20:54" s="42" customFormat="1" x14ac:dyDescent="0.25">
      <c r="T1346" s="41"/>
      <c r="W1346" s="43"/>
      <c r="X1346" s="43"/>
      <c r="Y1346" s="43"/>
      <c r="Z1346" s="43"/>
      <c r="AA1346" s="43"/>
      <c r="AB1346" s="43"/>
      <c r="AC1346" s="43"/>
      <c r="AD1346" s="43"/>
      <c r="AE1346" s="43"/>
      <c r="AF1346" s="43"/>
      <c r="AG1346" s="43"/>
      <c r="AH1346" s="43"/>
      <c r="AI1346" s="43"/>
      <c r="AJ1346" s="43"/>
      <c r="AK1346" s="43"/>
      <c r="AL1346" s="43"/>
      <c r="AM1346" s="43"/>
      <c r="AN1346" s="43"/>
      <c r="AO1346" s="43"/>
      <c r="AP1346" s="43"/>
      <c r="AQ1346" s="41"/>
      <c r="AR1346" s="41"/>
      <c r="AS1346" s="41"/>
      <c r="AT1346" s="41"/>
      <c r="AU1346" s="41"/>
      <c r="AV1346" s="41"/>
      <c r="AW1346" s="41"/>
      <c r="AX1346" s="41"/>
      <c r="AY1346" s="41"/>
      <c r="AZ1346" s="41"/>
      <c r="BA1346" s="41"/>
      <c r="BB1346" s="41"/>
    </row>
    <row r="1347" spans="20:54" s="42" customFormat="1" x14ac:dyDescent="0.25">
      <c r="T1347" s="41"/>
      <c r="W1347" s="43"/>
      <c r="X1347" s="43"/>
      <c r="Y1347" s="43"/>
      <c r="Z1347" s="43"/>
      <c r="AA1347" s="43"/>
      <c r="AB1347" s="43"/>
      <c r="AC1347" s="43"/>
      <c r="AD1347" s="43"/>
      <c r="AE1347" s="43"/>
      <c r="AF1347" s="43"/>
      <c r="AG1347" s="43"/>
      <c r="AH1347" s="43"/>
      <c r="AI1347" s="43"/>
      <c r="AJ1347" s="43"/>
      <c r="AK1347" s="43"/>
      <c r="AL1347" s="43"/>
      <c r="AM1347" s="43"/>
      <c r="AN1347" s="43"/>
      <c r="AO1347" s="43"/>
      <c r="AP1347" s="43"/>
      <c r="AQ1347" s="41"/>
      <c r="AR1347" s="41"/>
      <c r="AS1347" s="41"/>
      <c r="AT1347" s="41"/>
      <c r="AU1347" s="41"/>
      <c r="AV1347" s="41"/>
      <c r="AW1347" s="41"/>
      <c r="AX1347" s="41"/>
      <c r="AY1347" s="41"/>
      <c r="AZ1347" s="41"/>
      <c r="BA1347" s="41"/>
      <c r="BB1347" s="41"/>
    </row>
    <row r="1348" spans="20:54" s="42" customFormat="1" x14ac:dyDescent="0.25">
      <c r="T1348" s="41"/>
      <c r="W1348" s="43"/>
      <c r="X1348" s="43"/>
      <c r="Y1348" s="43"/>
      <c r="Z1348" s="43"/>
      <c r="AA1348" s="43"/>
      <c r="AB1348" s="43"/>
      <c r="AC1348" s="43"/>
      <c r="AD1348" s="43"/>
      <c r="AE1348" s="43"/>
      <c r="AF1348" s="43"/>
      <c r="AG1348" s="43"/>
      <c r="AH1348" s="43"/>
      <c r="AI1348" s="43"/>
      <c r="AJ1348" s="43"/>
      <c r="AK1348" s="43"/>
      <c r="AL1348" s="43"/>
      <c r="AM1348" s="43"/>
      <c r="AN1348" s="43"/>
      <c r="AO1348" s="43"/>
      <c r="AP1348" s="43"/>
      <c r="AQ1348" s="41"/>
      <c r="AR1348" s="41"/>
      <c r="AS1348" s="41"/>
      <c r="AT1348" s="41"/>
      <c r="AU1348" s="41"/>
      <c r="AV1348" s="41"/>
      <c r="AW1348" s="41"/>
      <c r="AX1348" s="41"/>
      <c r="AY1348" s="41"/>
      <c r="AZ1348" s="41"/>
      <c r="BA1348" s="41"/>
      <c r="BB1348" s="41"/>
    </row>
    <row r="1349" spans="20:54" s="42" customFormat="1" x14ac:dyDescent="0.25">
      <c r="T1349" s="41"/>
      <c r="W1349" s="43"/>
      <c r="X1349" s="43"/>
      <c r="Y1349" s="43"/>
      <c r="Z1349" s="43"/>
      <c r="AA1349" s="43"/>
      <c r="AB1349" s="43"/>
      <c r="AC1349" s="43"/>
      <c r="AD1349" s="43"/>
      <c r="AE1349" s="43"/>
      <c r="AF1349" s="43"/>
      <c r="AG1349" s="43"/>
      <c r="AH1349" s="43"/>
      <c r="AI1349" s="43"/>
      <c r="AJ1349" s="43"/>
      <c r="AK1349" s="43"/>
      <c r="AL1349" s="43"/>
      <c r="AM1349" s="43"/>
      <c r="AN1349" s="43"/>
      <c r="AO1349" s="43"/>
      <c r="AP1349" s="43"/>
      <c r="AQ1349" s="41"/>
      <c r="AR1349" s="41"/>
      <c r="AS1349" s="41"/>
      <c r="AT1349" s="41"/>
      <c r="AU1349" s="41"/>
      <c r="AV1349" s="41"/>
      <c r="AW1349" s="41"/>
      <c r="AX1349" s="41"/>
      <c r="AY1349" s="41"/>
      <c r="AZ1349" s="41"/>
      <c r="BA1349" s="41"/>
      <c r="BB1349" s="41"/>
    </row>
    <row r="1350" spans="20:54" s="42" customFormat="1" x14ac:dyDescent="0.25">
      <c r="T1350" s="41"/>
      <c r="W1350" s="43"/>
      <c r="X1350" s="43"/>
      <c r="Y1350" s="43"/>
      <c r="Z1350" s="43"/>
      <c r="AA1350" s="43"/>
      <c r="AB1350" s="43"/>
      <c r="AC1350" s="43"/>
      <c r="AD1350" s="43"/>
      <c r="AE1350" s="43"/>
      <c r="AF1350" s="43"/>
      <c r="AG1350" s="43"/>
      <c r="AH1350" s="43"/>
      <c r="AI1350" s="43"/>
      <c r="AJ1350" s="43"/>
      <c r="AK1350" s="43"/>
      <c r="AL1350" s="43"/>
      <c r="AM1350" s="43"/>
      <c r="AN1350" s="43"/>
      <c r="AO1350" s="43"/>
      <c r="AP1350" s="43"/>
      <c r="AQ1350" s="41"/>
      <c r="AR1350" s="41"/>
      <c r="AS1350" s="41"/>
      <c r="AT1350" s="41"/>
      <c r="AU1350" s="41"/>
      <c r="AV1350" s="41"/>
      <c r="AW1350" s="41"/>
      <c r="AX1350" s="41"/>
      <c r="AY1350" s="41"/>
      <c r="AZ1350" s="41"/>
      <c r="BA1350" s="41"/>
      <c r="BB1350" s="41"/>
    </row>
    <row r="1351" spans="20:54" s="42" customFormat="1" x14ac:dyDescent="0.25">
      <c r="T1351" s="41"/>
      <c r="W1351" s="43"/>
      <c r="X1351" s="43"/>
      <c r="Y1351" s="43"/>
      <c r="Z1351" s="43"/>
      <c r="AA1351" s="43"/>
      <c r="AB1351" s="43"/>
      <c r="AC1351" s="43"/>
      <c r="AD1351" s="43"/>
      <c r="AE1351" s="43"/>
      <c r="AF1351" s="43"/>
      <c r="AG1351" s="43"/>
      <c r="AH1351" s="43"/>
      <c r="AI1351" s="43"/>
      <c r="AJ1351" s="43"/>
      <c r="AK1351" s="43"/>
      <c r="AL1351" s="43"/>
      <c r="AM1351" s="43"/>
      <c r="AN1351" s="43"/>
      <c r="AO1351" s="43"/>
      <c r="AP1351" s="43"/>
      <c r="AQ1351" s="41"/>
      <c r="AR1351" s="41"/>
      <c r="AS1351" s="41"/>
      <c r="AT1351" s="41"/>
      <c r="AU1351" s="41"/>
      <c r="AV1351" s="41"/>
      <c r="AW1351" s="41"/>
      <c r="AX1351" s="41"/>
      <c r="AY1351" s="41"/>
      <c r="AZ1351" s="41"/>
      <c r="BA1351" s="41"/>
      <c r="BB1351" s="41"/>
    </row>
    <row r="1352" spans="20:54" s="42" customFormat="1" x14ac:dyDescent="0.25">
      <c r="T1352" s="41"/>
      <c r="W1352" s="43"/>
      <c r="X1352" s="43"/>
      <c r="Y1352" s="43"/>
      <c r="Z1352" s="43"/>
      <c r="AA1352" s="43"/>
      <c r="AB1352" s="43"/>
      <c r="AC1352" s="43"/>
      <c r="AD1352" s="43"/>
      <c r="AE1352" s="43"/>
      <c r="AF1352" s="43"/>
      <c r="AG1352" s="43"/>
      <c r="AH1352" s="43"/>
      <c r="AI1352" s="43"/>
      <c r="AJ1352" s="43"/>
      <c r="AK1352" s="43"/>
      <c r="AL1352" s="43"/>
      <c r="AM1352" s="43"/>
      <c r="AN1352" s="43"/>
      <c r="AO1352" s="43"/>
      <c r="AP1352" s="43"/>
      <c r="AQ1352" s="41"/>
      <c r="AR1352" s="41"/>
      <c r="AS1352" s="41"/>
      <c r="AT1352" s="41"/>
      <c r="AU1352" s="41"/>
      <c r="AV1352" s="41"/>
      <c r="AW1352" s="41"/>
      <c r="AX1352" s="41"/>
      <c r="AY1352" s="41"/>
      <c r="AZ1352" s="41"/>
      <c r="BA1352" s="41"/>
      <c r="BB1352" s="41"/>
    </row>
    <row r="1353" spans="20:54" s="42" customFormat="1" x14ac:dyDescent="0.25">
      <c r="T1353" s="41"/>
      <c r="W1353" s="43"/>
      <c r="X1353" s="43"/>
      <c r="Y1353" s="43"/>
      <c r="Z1353" s="43"/>
      <c r="AA1353" s="43"/>
      <c r="AB1353" s="43"/>
      <c r="AC1353" s="43"/>
      <c r="AD1353" s="43"/>
      <c r="AE1353" s="43"/>
      <c r="AF1353" s="43"/>
      <c r="AG1353" s="43"/>
      <c r="AH1353" s="43"/>
      <c r="AI1353" s="43"/>
      <c r="AJ1353" s="43"/>
      <c r="AK1353" s="43"/>
      <c r="AL1353" s="43"/>
      <c r="AM1353" s="43"/>
      <c r="AN1353" s="43"/>
      <c r="AO1353" s="43"/>
      <c r="AP1353" s="43"/>
      <c r="AQ1353" s="41"/>
      <c r="AR1353" s="41"/>
      <c r="AS1353" s="41"/>
      <c r="AT1353" s="41"/>
      <c r="AU1353" s="41"/>
      <c r="AV1353" s="41"/>
      <c r="AW1353" s="41"/>
      <c r="AX1353" s="41"/>
      <c r="AY1353" s="41"/>
      <c r="AZ1353" s="41"/>
      <c r="BA1353" s="41"/>
      <c r="BB1353" s="41"/>
    </row>
    <row r="1354" spans="20:54" s="42" customFormat="1" x14ac:dyDescent="0.25">
      <c r="T1354" s="41"/>
      <c r="W1354" s="43"/>
      <c r="X1354" s="43"/>
      <c r="Y1354" s="43"/>
      <c r="Z1354" s="43"/>
      <c r="AA1354" s="43"/>
      <c r="AB1354" s="43"/>
      <c r="AC1354" s="43"/>
      <c r="AD1354" s="43"/>
      <c r="AE1354" s="43"/>
      <c r="AF1354" s="43"/>
      <c r="AG1354" s="43"/>
      <c r="AH1354" s="43"/>
      <c r="AI1354" s="43"/>
      <c r="AJ1354" s="43"/>
      <c r="AK1354" s="43"/>
      <c r="AL1354" s="43"/>
      <c r="AM1354" s="43"/>
      <c r="AN1354" s="43"/>
      <c r="AO1354" s="43"/>
      <c r="AP1354" s="43"/>
      <c r="AQ1354" s="41"/>
      <c r="AR1354" s="41"/>
      <c r="AS1354" s="41"/>
      <c r="AT1354" s="41"/>
      <c r="AU1354" s="41"/>
      <c r="AV1354" s="41"/>
      <c r="AW1354" s="41"/>
      <c r="AX1354" s="41"/>
      <c r="AY1354" s="41"/>
      <c r="AZ1354" s="41"/>
      <c r="BA1354" s="41"/>
      <c r="BB1354" s="41"/>
    </row>
    <row r="1355" spans="20:54" s="42" customFormat="1" x14ac:dyDescent="0.25">
      <c r="T1355" s="41"/>
      <c r="W1355" s="43"/>
      <c r="X1355" s="43"/>
      <c r="Y1355" s="43"/>
      <c r="Z1355" s="43"/>
      <c r="AA1355" s="43"/>
      <c r="AB1355" s="43"/>
      <c r="AC1355" s="43"/>
      <c r="AD1355" s="43"/>
      <c r="AE1355" s="43"/>
      <c r="AF1355" s="43"/>
      <c r="AG1355" s="43"/>
      <c r="AH1355" s="43"/>
      <c r="AI1355" s="43"/>
      <c r="AJ1355" s="43"/>
      <c r="AK1355" s="43"/>
      <c r="AL1355" s="43"/>
      <c r="AM1355" s="43"/>
      <c r="AN1355" s="43"/>
      <c r="AO1355" s="43"/>
      <c r="AP1355" s="43"/>
      <c r="AQ1355" s="41"/>
      <c r="AR1355" s="41"/>
      <c r="AS1355" s="41"/>
      <c r="AT1355" s="41"/>
      <c r="AU1355" s="41"/>
      <c r="AV1355" s="41"/>
      <c r="AW1355" s="41"/>
      <c r="AX1355" s="41"/>
      <c r="AY1355" s="41"/>
      <c r="AZ1355" s="41"/>
      <c r="BA1355" s="41"/>
      <c r="BB1355" s="41"/>
    </row>
    <row r="1356" spans="20:54" s="42" customFormat="1" x14ac:dyDescent="0.25">
      <c r="T1356" s="41"/>
      <c r="W1356" s="43"/>
      <c r="X1356" s="43"/>
      <c r="Y1356" s="43"/>
      <c r="Z1356" s="43"/>
      <c r="AA1356" s="43"/>
      <c r="AB1356" s="43"/>
      <c r="AC1356" s="43"/>
      <c r="AD1356" s="43"/>
      <c r="AE1356" s="43"/>
      <c r="AF1356" s="43"/>
      <c r="AG1356" s="43"/>
      <c r="AH1356" s="43"/>
      <c r="AI1356" s="43"/>
      <c r="AJ1356" s="43"/>
      <c r="AK1356" s="43"/>
      <c r="AL1356" s="43"/>
      <c r="AM1356" s="43"/>
      <c r="AN1356" s="43"/>
      <c r="AO1356" s="43"/>
      <c r="AP1356" s="43"/>
      <c r="AQ1356" s="41"/>
      <c r="AR1356" s="41"/>
      <c r="AS1356" s="41"/>
      <c r="AT1356" s="41"/>
      <c r="AU1356" s="41"/>
      <c r="AV1356" s="41"/>
      <c r="AW1356" s="41"/>
      <c r="AX1356" s="41"/>
      <c r="AY1356" s="41"/>
      <c r="AZ1356" s="41"/>
      <c r="BA1356" s="41"/>
      <c r="BB1356" s="41"/>
    </row>
    <row r="1357" spans="20:54" s="42" customFormat="1" x14ac:dyDescent="0.25">
      <c r="T1357" s="41"/>
      <c r="W1357" s="43"/>
      <c r="X1357" s="43"/>
      <c r="Y1357" s="43"/>
      <c r="Z1357" s="43"/>
      <c r="AA1357" s="43"/>
      <c r="AB1357" s="43"/>
      <c r="AC1357" s="43"/>
      <c r="AD1357" s="43"/>
      <c r="AE1357" s="43"/>
      <c r="AF1357" s="43"/>
      <c r="AG1357" s="43"/>
      <c r="AH1357" s="43"/>
      <c r="AI1357" s="43"/>
      <c r="AJ1357" s="43"/>
      <c r="AK1357" s="43"/>
      <c r="AL1357" s="43"/>
      <c r="AM1357" s="43"/>
      <c r="AN1357" s="43"/>
      <c r="AO1357" s="43"/>
      <c r="AP1357" s="43"/>
      <c r="AQ1357" s="41"/>
      <c r="AR1357" s="41"/>
      <c r="AS1357" s="41"/>
      <c r="AT1357" s="41"/>
      <c r="AU1357" s="41"/>
      <c r="AV1357" s="41"/>
      <c r="AW1357" s="41"/>
      <c r="AX1357" s="41"/>
      <c r="AY1357" s="41"/>
      <c r="AZ1357" s="41"/>
      <c r="BA1357" s="41"/>
      <c r="BB1357" s="41"/>
    </row>
    <row r="1358" spans="20:54" s="42" customFormat="1" x14ac:dyDescent="0.25">
      <c r="T1358" s="41"/>
      <c r="W1358" s="43"/>
      <c r="X1358" s="43"/>
      <c r="Y1358" s="43"/>
      <c r="Z1358" s="43"/>
      <c r="AA1358" s="43"/>
      <c r="AB1358" s="43"/>
      <c r="AC1358" s="43"/>
      <c r="AD1358" s="43"/>
      <c r="AE1358" s="43"/>
      <c r="AF1358" s="43"/>
      <c r="AG1358" s="43"/>
      <c r="AH1358" s="43"/>
      <c r="AI1358" s="43"/>
      <c r="AJ1358" s="43"/>
      <c r="AK1358" s="43"/>
      <c r="AL1358" s="43"/>
      <c r="AM1358" s="43"/>
      <c r="AN1358" s="43"/>
      <c r="AO1358" s="43"/>
      <c r="AP1358" s="43"/>
      <c r="AQ1358" s="41"/>
      <c r="AR1358" s="41"/>
      <c r="AS1358" s="41"/>
      <c r="AT1358" s="41"/>
      <c r="AU1358" s="41"/>
      <c r="AV1358" s="41"/>
      <c r="AW1358" s="41"/>
      <c r="AX1358" s="41"/>
      <c r="AY1358" s="41"/>
      <c r="AZ1358" s="41"/>
      <c r="BA1358" s="41"/>
      <c r="BB1358" s="41"/>
    </row>
    <row r="1359" spans="20:54" s="42" customFormat="1" x14ac:dyDescent="0.25">
      <c r="T1359" s="41"/>
      <c r="W1359" s="43"/>
      <c r="X1359" s="43"/>
      <c r="Y1359" s="43"/>
      <c r="Z1359" s="43"/>
      <c r="AA1359" s="43"/>
      <c r="AB1359" s="43"/>
      <c r="AC1359" s="43"/>
      <c r="AD1359" s="43"/>
      <c r="AE1359" s="43"/>
      <c r="AF1359" s="43"/>
      <c r="AG1359" s="43"/>
      <c r="AH1359" s="43"/>
      <c r="AI1359" s="43"/>
      <c r="AJ1359" s="43"/>
      <c r="AK1359" s="43"/>
      <c r="AL1359" s="43"/>
      <c r="AM1359" s="43"/>
      <c r="AN1359" s="43"/>
      <c r="AO1359" s="43"/>
      <c r="AP1359" s="43"/>
      <c r="AQ1359" s="41"/>
      <c r="AR1359" s="41"/>
      <c r="AS1359" s="41"/>
      <c r="AT1359" s="41"/>
      <c r="AU1359" s="41"/>
      <c r="AV1359" s="41"/>
      <c r="AW1359" s="41"/>
      <c r="AX1359" s="41"/>
      <c r="AY1359" s="41"/>
      <c r="AZ1359" s="41"/>
      <c r="BA1359" s="41"/>
      <c r="BB1359" s="41"/>
    </row>
    <row r="1360" spans="20:54" s="42" customFormat="1" x14ac:dyDescent="0.25">
      <c r="T1360" s="41"/>
      <c r="W1360" s="43"/>
      <c r="X1360" s="43"/>
      <c r="Y1360" s="43"/>
      <c r="Z1360" s="43"/>
      <c r="AA1360" s="43"/>
      <c r="AB1360" s="43"/>
      <c r="AC1360" s="43"/>
      <c r="AD1360" s="43"/>
      <c r="AE1360" s="43"/>
      <c r="AF1360" s="43"/>
      <c r="AG1360" s="43"/>
      <c r="AH1360" s="43"/>
      <c r="AI1360" s="43"/>
      <c r="AJ1360" s="43"/>
      <c r="AK1360" s="43"/>
      <c r="AL1360" s="43"/>
      <c r="AM1360" s="43"/>
      <c r="AN1360" s="43"/>
      <c r="AO1360" s="43"/>
      <c r="AP1360" s="43"/>
      <c r="AQ1360" s="41"/>
      <c r="AR1360" s="41"/>
      <c r="AS1360" s="41"/>
      <c r="AT1360" s="41"/>
      <c r="AU1360" s="41"/>
      <c r="AV1360" s="41"/>
      <c r="AW1360" s="41"/>
      <c r="AX1360" s="41"/>
      <c r="AY1360" s="41"/>
      <c r="AZ1360" s="41"/>
      <c r="BA1360" s="41"/>
      <c r="BB1360" s="41"/>
    </row>
    <row r="1361" spans="20:54" s="42" customFormat="1" x14ac:dyDescent="0.25">
      <c r="T1361" s="41"/>
      <c r="W1361" s="43"/>
      <c r="X1361" s="43"/>
      <c r="Y1361" s="43"/>
      <c r="Z1361" s="43"/>
      <c r="AA1361" s="43"/>
      <c r="AB1361" s="43"/>
      <c r="AC1361" s="43"/>
      <c r="AD1361" s="43"/>
      <c r="AE1361" s="43"/>
      <c r="AF1361" s="43"/>
      <c r="AG1361" s="43"/>
      <c r="AH1361" s="43"/>
      <c r="AI1361" s="43"/>
      <c r="AJ1361" s="43"/>
      <c r="AK1361" s="43"/>
      <c r="AL1361" s="43"/>
      <c r="AM1361" s="43"/>
      <c r="AN1361" s="43"/>
      <c r="AO1361" s="43"/>
      <c r="AP1361" s="43"/>
      <c r="AQ1361" s="41"/>
      <c r="AR1361" s="41"/>
      <c r="AS1361" s="41"/>
      <c r="AT1361" s="41"/>
      <c r="AU1361" s="41"/>
      <c r="AV1361" s="41"/>
      <c r="AW1361" s="41"/>
      <c r="AX1361" s="41"/>
      <c r="AY1361" s="41"/>
      <c r="AZ1361" s="41"/>
      <c r="BA1361" s="41"/>
      <c r="BB1361" s="41"/>
    </row>
    <row r="1362" spans="20:54" s="42" customFormat="1" x14ac:dyDescent="0.25">
      <c r="T1362" s="41"/>
      <c r="W1362" s="43"/>
      <c r="X1362" s="43"/>
      <c r="Y1362" s="43"/>
      <c r="Z1362" s="43"/>
      <c r="AA1362" s="43"/>
      <c r="AB1362" s="43"/>
      <c r="AC1362" s="43"/>
      <c r="AD1362" s="43"/>
      <c r="AE1362" s="43"/>
      <c r="AF1362" s="43"/>
      <c r="AG1362" s="43"/>
      <c r="AH1362" s="43"/>
      <c r="AI1362" s="43"/>
      <c r="AJ1362" s="43"/>
      <c r="AK1362" s="43"/>
      <c r="AL1362" s="43"/>
      <c r="AM1362" s="43"/>
      <c r="AN1362" s="43"/>
      <c r="AO1362" s="43"/>
      <c r="AP1362" s="43"/>
      <c r="AQ1362" s="41"/>
      <c r="AR1362" s="41"/>
      <c r="AS1362" s="41"/>
      <c r="AT1362" s="41"/>
      <c r="AU1362" s="41"/>
      <c r="AV1362" s="41"/>
      <c r="AW1362" s="41"/>
      <c r="AX1362" s="41"/>
      <c r="AY1362" s="41"/>
      <c r="AZ1362" s="41"/>
      <c r="BA1362" s="41"/>
      <c r="BB1362" s="41"/>
    </row>
    <row r="1363" spans="20:54" s="42" customFormat="1" x14ac:dyDescent="0.25">
      <c r="T1363" s="41"/>
      <c r="W1363" s="43"/>
      <c r="X1363" s="43"/>
      <c r="Y1363" s="43"/>
      <c r="Z1363" s="43"/>
      <c r="AA1363" s="43"/>
      <c r="AB1363" s="43"/>
      <c r="AC1363" s="43"/>
      <c r="AD1363" s="43"/>
      <c r="AE1363" s="43"/>
      <c r="AF1363" s="43"/>
      <c r="AG1363" s="43"/>
      <c r="AH1363" s="43"/>
      <c r="AI1363" s="43"/>
      <c r="AJ1363" s="43"/>
      <c r="AK1363" s="43"/>
      <c r="AL1363" s="43"/>
      <c r="AM1363" s="43"/>
      <c r="AN1363" s="43"/>
      <c r="AO1363" s="43"/>
      <c r="AP1363" s="43"/>
      <c r="AQ1363" s="41"/>
      <c r="AR1363" s="41"/>
      <c r="AS1363" s="41"/>
      <c r="AT1363" s="41"/>
      <c r="AU1363" s="41"/>
      <c r="AV1363" s="41"/>
      <c r="AW1363" s="41"/>
      <c r="AX1363" s="41"/>
      <c r="AY1363" s="41"/>
      <c r="AZ1363" s="41"/>
      <c r="BA1363" s="41"/>
      <c r="BB1363" s="41"/>
    </row>
    <row r="1364" spans="20:54" s="42" customFormat="1" x14ac:dyDescent="0.25">
      <c r="T1364" s="41"/>
      <c r="W1364" s="43"/>
      <c r="X1364" s="43"/>
      <c r="Y1364" s="43"/>
      <c r="Z1364" s="43"/>
      <c r="AA1364" s="43"/>
      <c r="AB1364" s="43"/>
      <c r="AC1364" s="43"/>
      <c r="AD1364" s="43"/>
      <c r="AE1364" s="43"/>
      <c r="AF1364" s="43"/>
      <c r="AG1364" s="43"/>
      <c r="AH1364" s="43"/>
      <c r="AI1364" s="43"/>
      <c r="AJ1364" s="43"/>
      <c r="AK1364" s="43"/>
      <c r="AL1364" s="43"/>
      <c r="AM1364" s="43"/>
      <c r="AN1364" s="43"/>
      <c r="AO1364" s="43"/>
      <c r="AP1364" s="43"/>
      <c r="AQ1364" s="41"/>
      <c r="AR1364" s="41"/>
      <c r="AS1364" s="41"/>
      <c r="AT1364" s="41"/>
      <c r="AU1364" s="41"/>
      <c r="AV1364" s="41"/>
      <c r="AW1364" s="41"/>
      <c r="AX1364" s="41"/>
      <c r="AY1364" s="41"/>
      <c r="AZ1364" s="41"/>
      <c r="BA1364" s="41"/>
      <c r="BB1364" s="41"/>
    </row>
    <row r="1365" spans="20:54" s="42" customFormat="1" x14ac:dyDescent="0.25">
      <c r="T1365" s="41"/>
      <c r="W1365" s="43"/>
      <c r="X1365" s="43"/>
      <c r="Y1365" s="43"/>
      <c r="Z1365" s="43"/>
      <c r="AA1365" s="43"/>
      <c r="AB1365" s="43"/>
      <c r="AC1365" s="43"/>
      <c r="AD1365" s="43"/>
      <c r="AE1365" s="43"/>
      <c r="AF1365" s="43"/>
      <c r="AG1365" s="43"/>
      <c r="AH1365" s="43"/>
      <c r="AI1365" s="43"/>
      <c r="AJ1365" s="43"/>
      <c r="AK1365" s="43"/>
      <c r="AL1365" s="43"/>
      <c r="AM1365" s="43"/>
      <c r="AN1365" s="43"/>
      <c r="AO1365" s="43"/>
      <c r="AP1365" s="43"/>
      <c r="AQ1365" s="41"/>
      <c r="AR1365" s="41"/>
      <c r="AS1365" s="41"/>
      <c r="AT1365" s="41"/>
      <c r="AU1365" s="41"/>
      <c r="AV1365" s="41"/>
      <c r="AW1365" s="41"/>
      <c r="AX1365" s="41"/>
      <c r="AY1365" s="41"/>
      <c r="AZ1365" s="41"/>
      <c r="BA1365" s="41"/>
      <c r="BB1365" s="41"/>
    </row>
    <row r="1366" spans="20:54" s="42" customFormat="1" x14ac:dyDescent="0.25">
      <c r="T1366" s="41"/>
      <c r="W1366" s="43"/>
      <c r="X1366" s="43"/>
      <c r="Y1366" s="43"/>
      <c r="Z1366" s="43"/>
      <c r="AA1366" s="43"/>
      <c r="AB1366" s="43"/>
      <c r="AC1366" s="43"/>
      <c r="AD1366" s="43"/>
      <c r="AE1366" s="43"/>
      <c r="AF1366" s="43"/>
      <c r="AG1366" s="43"/>
      <c r="AH1366" s="43"/>
      <c r="AI1366" s="43"/>
      <c r="AJ1366" s="43"/>
      <c r="AK1366" s="43"/>
      <c r="AL1366" s="43"/>
      <c r="AM1366" s="43"/>
      <c r="AN1366" s="43"/>
      <c r="AO1366" s="43"/>
      <c r="AP1366" s="43"/>
      <c r="AQ1366" s="41"/>
      <c r="AR1366" s="41"/>
      <c r="AS1366" s="41"/>
      <c r="AT1366" s="41"/>
      <c r="AU1366" s="41"/>
      <c r="AV1366" s="41"/>
      <c r="AW1366" s="41"/>
      <c r="AX1366" s="41"/>
      <c r="AY1366" s="41"/>
      <c r="AZ1366" s="41"/>
      <c r="BA1366" s="41"/>
      <c r="BB1366" s="41"/>
    </row>
    <row r="1367" spans="20:54" s="42" customFormat="1" x14ac:dyDescent="0.25">
      <c r="T1367" s="41"/>
      <c r="W1367" s="43"/>
      <c r="X1367" s="43"/>
      <c r="Y1367" s="43"/>
      <c r="Z1367" s="43"/>
      <c r="AA1367" s="43"/>
      <c r="AB1367" s="43"/>
      <c r="AC1367" s="43"/>
      <c r="AD1367" s="43"/>
      <c r="AE1367" s="43"/>
      <c r="AF1367" s="43"/>
      <c r="AG1367" s="43"/>
      <c r="AH1367" s="43"/>
      <c r="AI1367" s="43"/>
      <c r="AJ1367" s="43"/>
      <c r="AK1367" s="43"/>
      <c r="AL1367" s="43"/>
      <c r="AM1367" s="43"/>
      <c r="AN1367" s="43"/>
      <c r="AO1367" s="43"/>
      <c r="AP1367" s="43"/>
      <c r="AQ1367" s="41"/>
      <c r="AR1367" s="41"/>
      <c r="AS1367" s="41"/>
      <c r="AT1367" s="41"/>
      <c r="AU1367" s="41"/>
      <c r="AV1367" s="41"/>
      <c r="AW1367" s="41"/>
      <c r="AX1367" s="41"/>
      <c r="AY1367" s="41"/>
      <c r="AZ1367" s="41"/>
      <c r="BA1367" s="41"/>
      <c r="BB1367" s="41"/>
    </row>
    <row r="1368" spans="20:54" s="42" customFormat="1" x14ac:dyDescent="0.25">
      <c r="T1368" s="41"/>
      <c r="W1368" s="43"/>
      <c r="X1368" s="43"/>
      <c r="Y1368" s="43"/>
      <c r="Z1368" s="43"/>
      <c r="AA1368" s="43"/>
      <c r="AB1368" s="43"/>
      <c r="AC1368" s="43"/>
      <c r="AD1368" s="43"/>
      <c r="AE1368" s="43"/>
      <c r="AF1368" s="43"/>
      <c r="AG1368" s="43"/>
      <c r="AH1368" s="43"/>
      <c r="AI1368" s="43"/>
      <c r="AJ1368" s="43"/>
      <c r="AK1368" s="43"/>
      <c r="AL1368" s="43"/>
      <c r="AM1368" s="43"/>
      <c r="AN1368" s="43"/>
      <c r="AO1368" s="43"/>
      <c r="AP1368" s="43"/>
      <c r="AQ1368" s="41"/>
      <c r="AR1368" s="41"/>
      <c r="AS1368" s="41"/>
      <c r="AT1368" s="41"/>
      <c r="AU1368" s="41"/>
      <c r="AV1368" s="41"/>
      <c r="AW1368" s="41"/>
      <c r="AX1368" s="41"/>
      <c r="AY1368" s="41"/>
      <c r="AZ1368" s="41"/>
      <c r="BA1368" s="41"/>
      <c r="BB1368" s="41"/>
    </row>
    <row r="1369" spans="20:54" s="42" customFormat="1" x14ac:dyDescent="0.25">
      <c r="T1369" s="41"/>
      <c r="W1369" s="43"/>
      <c r="X1369" s="43"/>
      <c r="Y1369" s="43"/>
      <c r="Z1369" s="43"/>
      <c r="AA1369" s="43"/>
      <c r="AB1369" s="43"/>
      <c r="AC1369" s="43"/>
      <c r="AD1369" s="43"/>
      <c r="AE1369" s="43"/>
      <c r="AF1369" s="43"/>
      <c r="AG1369" s="43"/>
      <c r="AH1369" s="43"/>
      <c r="AI1369" s="43"/>
      <c r="AJ1369" s="43"/>
      <c r="AK1369" s="43"/>
      <c r="AL1369" s="43"/>
      <c r="AM1369" s="43"/>
      <c r="AN1369" s="43"/>
      <c r="AO1369" s="43"/>
      <c r="AP1369" s="43"/>
      <c r="AQ1369" s="41"/>
      <c r="AR1369" s="41"/>
      <c r="AS1369" s="41"/>
      <c r="AT1369" s="41"/>
      <c r="AU1369" s="41"/>
      <c r="AV1369" s="41"/>
      <c r="AW1369" s="41"/>
      <c r="AX1369" s="41"/>
      <c r="AY1369" s="41"/>
      <c r="AZ1369" s="41"/>
      <c r="BA1369" s="41"/>
      <c r="BB1369" s="41"/>
    </row>
    <row r="1370" spans="20:54" s="42" customFormat="1" x14ac:dyDescent="0.25">
      <c r="T1370" s="41"/>
      <c r="W1370" s="43"/>
      <c r="X1370" s="43"/>
      <c r="Y1370" s="43"/>
      <c r="Z1370" s="43"/>
      <c r="AA1370" s="43"/>
      <c r="AB1370" s="43"/>
      <c r="AC1370" s="43"/>
      <c r="AD1370" s="43"/>
      <c r="AE1370" s="43"/>
      <c r="AF1370" s="43"/>
      <c r="AG1370" s="43"/>
      <c r="AH1370" s="43"/>
      <c r="AI1370" s="43"/>
      <c r="AJ1370" s="43"/>
      <c r="AK1370" s="43"/>
      <c r="AL1370" s="43"/>
      <c r="AM1370" s="43"/>
      <c r="AN1370" s="43"/>
      <c r="AO1370" s="43"/>
      <c r="AP1370" s="43"/>
      <c r="AQ1370" s="41"/>
      <c r="AR1370" s="41"/>
      <c r="AS1370" s="41"/>
      <c r="AT1370" s="41"/>
      <c r="AU1370" s="41"/>
      <c r="AV1370" s="41"/>
      <c r="AW1370" s="41"/>
      <c r="AX1370" s="41"/>
      <c r="AY1370" s="41"/>
      <c r="AZ1370" s="41"/>
      <c r="BA1370" s="41"/>
      <c r="BB1370" s="41"/>
    </row>
    <row r="1371" spans="20:54" s="42" customFormat="1" x14ac:dyDescent="0.25">
      <c r="T1371" s="41"/>
      <c r="W1371" s="43"/>
      <c r="X1371" s="43"/>
      <c r="Y1371" s="43"/>
      <c r="Z1371" s="43"/>
      <c r="AA1371" s="43"/>
      <c r="AB1371" s="43"/>
      <c r="AC1371" s="43"/>
      <c r="AD1371" s="43"/>
      <c r="AE1371" s="43"/>
      <c r="AF1371" s="43"/>
      <c r="AG1371" s="43"/>
      <c r="AH1371" s="43"/>
      <c r="AI1371" s="43"/>
      <c r="AJ1371" s="43"/>
      <c r="AK1371" s="43"/>
      <c r="AL1371" s="43"/>
      <c r="AM1371" s="43"/>
      <c r="AN1371" s="43"/>
      <c r="AO1371" s="43"/>
      <c r="AP1371" s="43"/>
      <c r="AQ1371" s="41"/>
      <c r="AR1371" s="41"/>
      <c r="AS1371" s="41"/>
      <c r="AT1371" s="41"/>
      <c r="AU1371" s="41"/>
      <c r="AV1371" s="41"/>
      <c r="AW1371" s="41"/>
      <c r="AX1371" s="41"/>
      <c r="AY1371" s="41"/>
      <c r="AZ1371" s="41"/>
      <c r="BA1371" s="41"/>
      <c r="BB1371" s="41"/>
    </row>
    <row r="1372" spans="20:54" s="42" customFormat="1" x14ac:dyDescent="0.25">
      <c r="T1372" s="41"/>
      <c r="W1372" s="43"/>
      <c r="X1372" s="43"/>
      <c r="Y1372" s="43"/>
      <c r="Z1372" s="43"/>
      <c r="AA1372" s="43"/>
      <c r="AB1372" s="43"/>
      <c r="AC1372" s="43"/>
      <c r="AD1372" s="43"/>
      <c r="AE1372" s="43"/>
      <c r="AF1372" s="43"/>
      <c r="AG1372" s="43"/>
      <c r="AH1372" s="43"/>
      <c r="AI1372" s="43"/>
      <c r="AJ1372" s="43"/>
      <c r="AK1372" s="43"/>
      <c r="AL1372" s="43"/>
      <c r="AM1372" s="43"/>
      <c r="AN1372" s="43"/>
      <c r="AO1372" s="43"/>
      <c r="AP1372" s="43"/>
      <c r="AQ1372" s="41"/>
      <c r="AR1372" s="41"/>
      <c r="AS1372" s="41"/>
      <c r="AT1372" s="41"/>
      <c r="AU1372" s="41"/>
      <c r="AV1372" s="41"/>
      <c r="AW1372" s="41"/>
      <c r="AX1372" s="41"/>
      <c r="AY1372" s="41"/>
      <c r="AZ1372" s="41"/>
      <c r="BA1372" s="41"/>
      <c r="BB1372" s="41"/>
    </row>
    <row r="1373" spans="20:54" s="42" customFormat="1" x14ac:dyDescent="0.25">
      <c r="T1373" s="41"/>
      <c r="W1373" s="43"/>
      <c r="X1373" s="43"/>
      <c r="Y1373" s="43"/>
      <c r="Z1373" s="43"/>
      <c r="AA1373" s="43"/>
      <c r="AB1373" s="43"/>
      <c r="AC1373" s="43"/>
      <c r="AD1373" s="43"/>
      <c r="AE1373" s="43"/>
      <c r="AF1373" s="43"/>
      <c r="AG1373" s="43"/>
      <c r="AH1373" s="43"/>
      <c r="AI1373" s="43"/>
      <c r="AJ1373" s="43"/>
      <c r="AK1373" s="43"/>
      <c r="AL1373" s="43"/>
      <c r="AM1373" s="43"/>
      <c r="AN1373" s="43"/>
      <c r="AO1373" s="43"/>
      <c r="AP1373" s="43"/>
      <c r="AQ1373" s="41"/>
      <c r="AR1373" s="41"/>
      <c r="AS1373" s="41"/>
      <c r="AT1373" s="41"/>
      <c r="AU1373" s="41"/>
      <c r="AV1373" s="41"/>
      <c r="AW1373" s="41"/>
      <c r="AX1373" s="41"/>
      <c r="AY1373" s="41"/>
      <c r="AZ1373" s="41"/>
      <c r="BA1373" s="41"/>
      <c r="BB1373" s="41"/>
    </row>
    <row r="1374" spans="20:54" s="42" customFormat="1" x14ac:dyDescent="0.25">
      <c r="T1374" s="41"/>
      <c r="W1374" s="43"/>
      <c r="X1374" s="43"/>
      <c r="Y1374" s="43"/>
      <c r="Z1374" s="43"/>
      <c r="AA1374" s="43"/>
      <c r="AB1374" s="43"/>
      <c r="AC1374" s="43"/>
      <c r="AD1374" s="43"/>
      <c r="AE1374" s="43"/>
      <c r="AF1374" s="43"/>
      <c r="AG1374" s="43"/>
      <c r="AH1374" s="43"/>
      <c r="AI1374" s="43"/>
      <c r="AJ1374" s="43"/>
      <c r="AK1374" s="43"/>
      <c r="AL1374" s="43"/>
      <c r="AM1374" s="43"/>
      <c r="AN1374" s="43"/>
      <c r="AO1374" s="43"/>
      <c r="AP1374" s="43"/>
      <c r="AQ1374" s="41"/>
      <c r="AR1374" s="41"/>
      <c r="AS1374" s="41"/>
      <c r="AT1374" s="41"/>
      <c r="AU1374" s="41"/>
      <c r="AV1374" s="41"/>
      <c r="AW1374" s="41"/>
      <c r="AX1374" s="41"/>
      <c r="AY1374" s="41"/>
      <c r="AZ1374" s="41"/>
      <c r="BA1374" s="41"/>
      <c r="BB1374" s="41"/>
    </row>
    <row r="1375" spans="20:54" s="42" customFormat="1" x14ac:dyDescent="0.25">
      <c r="T1375" s="41"/>
      <c r="W1375" s="43"/>
      <c r="X1375" s="43"/>
      <c r="Y1375" s="43"/>
      <c r="Z1375" s="43"/>
      <c r="AA1375" s="43"/>
      <c r="AB1375" s="43"/>
      <c r="AC1375" s="43"/>
      <c r="AD1375" s="43"/>
      <c r="AE1375" s="43"/>
      <c r="AF1375" s="43"/>
      <c r="AG1375" s="43"/>
      <c r="AH1375" s="43"/>
      <c r="AI1375" s="43"/>
      <c r="AJ1375" s="43"/>
      <c r="AK1375" s="43"/>
      <c r="AL1375" s="43"/>
      <c r="AM1375" s="43"/>
      <c r="AN1375" s="43"/>
      <c r="AO1375" s="43"/>
      <c r="AP1375" s="43"/>
      <c r="AQ1375" s="41"/>
      <c r="AR1375" s="41"/>
      <c r="AS1375" s="41"/>
      <c r="AT1375" s="41"/>
      <c r="AU1375" s="41"/>
      <c r="AV1375" s="41"/>
      <c r="AW1375" s="41"/>
      <c r="AX1375" s="41"/>
      <c r="AY1375" s="41"/>
      <c r="AZ1375" s="41"/>
      <c r="BA1375" s="41"/>
      <c r="BB1375" s="41"/>
    </row>
    <row r="1376" spans="20:54" s="42" customFormat="1" x14ac:dyDescent="0.25">
      <c r="T1376" s="41"/>
      <c r="W1376" s="43"/>
      <c r="X1376" s="43"/>
      <c r="Y1376" s="43"/>
      <c r="Z1376" s="43"/>
      <c r="AA1376" s="43"/>
      <c r="AB1376" s="43"/>
      <c r="AC1376" s="43"/>
      <c r="AD1376" s="43"/>
      <c r="AE1376" s="43"/>
      <c r="AF1376" s="43"/>
      <c r="AG1376" s="43"/>
      <c r="AH1376" s="43"/>
      <c r="AI1376" s="43"/>
      <c r="AJ1376" s="43"/>
      <c r="AK1376" s="43"/>
      <c r="AL1376" s="43"/>
      <c r="AM1376" s="43"/>
      <c r="AN1376" s="43"/>
      <c r="AO1376" s="43"/>
      <c r="AP1376" s="43"/>
      <c r="AQ1376" s="41"/>
      <c r="AR1376" s="41"/>
      <c r="AS1376" s="41"/>
      <c r="AT1376" s="41"/>
      <c r="AU1376" s="41"/>
      <c r="AV1376" s="41"/>
      <c r="AW1376" s="41"/>
      <c r="AX1376" s="41"/>
      <c r="AY1376" s="41"/>
      <c r="AZ1376" s="41"/>
      <c r="BA1376" s="41"/>
      <c r="BB1376" s="41"/>
    </row>
    <row r="1377" spans="20:54" s="42" customFormat="1" x14ac:dyDescent="0.25">
      <c r="T1377" s="41"/>
      <c r="W1377" s="43"/>
      <c r="X1377" s="43"/>
      <c r="Y1377" s="43"/>
      <c r="Z1377" s="43"/>
      <c r="AA1377" s="43"/>
      <c r="AB1377" s="43"/>
      <c r="AC1377" s="43"/>
      <c r="AD1377" s="43"/>
      <c r="AE1377" s="43"/>
      <c r="AF1377" s="43"/>
      <c r="AG1377" s="43"/>
      <c r="AH1377" s="43"/>
      <c r="AI1377" s="43"/>
      <c r="AJ1377" s="43"/>
      <c r="AK1377" s="43"/>
      <c r="AL1377" s="43"/>
      <c r="AM1377" s="43"/>
      <c r="AN1377" s="43"/>
      <c r="AO1377" s="43"/>
      <c r="AP1377" s="43"/>
      <c r="AQ1377" s="41"/>
      <c r="AR1377" s="41"/>
      <c r="AS1377" s="41"/>
      <c r="AT1377" s="41"/>
      <c r="AU1377" s="41"/>
      <c r="AV1377" s="41"/>
      <c r="AW1377" s="41"/>
      <c r="AX1377" s="41"/>
      <c r="AY1377" s="41"/>
      <c r="AZ1377" s="41"/>
      <c r="BA1377" s="41"/>
      <c r="BB1377" s="41"/>
    </row>
    <row r="1378" spans="20:54" s="42" customFormat="1" x14ac:dyDescent="0.25">
      <c r="T1378" s="41"/>
      <c r="W1378" s="43"/>
      <c r="X1378" s="43"/>
      <c r="Y1378" s="43"/>
      <c r="Z1378" s="43"/>
      <c r="AA1378" s="43"/>
      <c r="AB1378" s="43"/>
      <c r="AC1378" s="43"/>
      <c r="AD1378" s="43"/>
      <c r="AE1378" s="43"/>
      <c r="AF1378" s="43"/>
      <c r="AG1378" s="43"/>
      <c r="AH1378" s="43"/>
      <c r="AI1378" s="43"/>
      <c r="AJ1378" s="43"/>
      <c r="AK1378" s="43"/>
      <c r="AL1378" s="43"/>
      <c r="AM1378" s="43"/>
      <c r="AN1378" s="43"/>
      <c r="AO1378" s="43"/>
      <c r="AP1378" s="43"/>
      <c r="AQ1378" s="41"/>
      <c r="AR1378" s="41"/>
      <c r="AS1378" s="41"/>
      <c r="AT1378" s="41"/>
      <c r="AU1378" s="41"/>
      <c r="AV1378" s="41"/>
      <c r="AW1378" s="41"/>
      <c r="AX1378" s="41"/>
      <c r="AY1378" s="41"/>
      <c r="AZ1378" s="41"/>
      <c r="BA1378" s="41"/>
      <c r="BB1378" s="41"/>
    </row>
    <row r="1379" spans="20:54" s="42" customFormat="1" x14ac:dyDescent="0.25">
      <c r="T1379" s="41"/>
      <c r="W1379" s="43"/>
      <c r="X1379" s="43"/>
      <c r="Y1379" s="43"/>
      <c r="Z1379" s="43"/>
      <c r="AA1379" s="43"/>
      <c r="AB1379" s="43"/>
      <c r="AC1379" s="43"/>
      <c r="AD1379" s="43"/>
      <c r="AE1379" s="43"/>
      <c r="AF1379" s="43"/>
      <c r="AG1379" s="43"/>
      <c r="AH1379" s="43"/>
      <c r="AI1379" s="43"/>
      <c r="AJ1379" s="43"/>
      <c r="AK1379" s="43"/>
      <c r="AL1379" s="43"/>
      <c r="AM1379" s="43"/>
      <c r="AN1379" s="43"/>
      <c r="AO1379" s="43"/>
      <c r="AP1379" s="43"/>
      <c r="AQ1379" s="41"/>
      <c r="AR1379" s="41"/>
      <c r="AS1379" s="41"/>
      <c r="AT1379" s="41"/>
      <c r="AU1379" s="41"/>
      <c r="AV1379" s="41"/>
      <c r="AW1379" s="41"/>
      <c r="AX1379" s="41"/>
      <c r="AY1379" s="41"/>
      <c r="AZ1379" s="41"/>
      <c r="BA1379" s="41"/>
      <c r="BB1379" s="41"/>
    </row>
    <row r="1380" spans="20:54" s="42" customFormat="1" x14ac:dyDescent="0.25">
      <c r="T1380" s="41"/>
      <c r="W1380" s="43"/>
      <c r="X1380" s="43"/>
      <c r="Y1380" s="43"/>
      <c r="Z1380" s="43"/>
      <c r="AA1380" s="43"/>
      <c r="AB1380" s="43"/>
      <c r="AC1380" s="43"/>
      <c r="AD1380" s="43"/>
      <c r="AE1380" s="43"/>
      <c r="AF1380" s="43"/>
      <c r="AG1380" s="43"/>
      <c r="AH1380" s="43"/>
      <c r="AI1380" s="43"/>
      <c r="AJ1380" s="43"/>
      <c r="AK1380" s="43"/>
      <c r="AL1380" s="43"/>
      <c r="AM1380" s="43"/>
      <c r="AN1380" s="43"/>
      <c r="AO1380" s="43"/>
      <c r="AP1380" s="43"/>
      <c r="AQ1380" s="41"/>
      <c r="AR1380" s="41"/>
      <c r="AS1380" s="41"/>
      <c r="AT1380" s="41"/>
      <c r="AU1380" s="41"/>
      <c r="AV1380" s="41"/>
      <c r="AW1380" s="41"/>
      <c r="AX1380" s="41"/>
      <c r="AY1380" s="41"/>
      <c r="AZ1380" s="41"/>
      <c r="BA1380" s="41"/>
      <c r="BB1380" s="41"/>
    </row>
    <row r="1381" spans="20:54" s="42" customFormat="1" x14ac:dyDescent="0.25">
      <c r="T1381" s="41"/>
      <c r="W1381" s="43"/>
      <c r="X1381" s="43"/>
      <c r="Y1381" s="43"/>
      <c r="Z1381" s="43"/>
      <c r="AA1381" s="43"/>
      <c r="AB1381" s="43"/>
      <c r="AC1381" s="43"/>
      <c r="AD1381" s="43"/>
      <c r="AE1381" s="43"/>
      <c r="AF1381" s="43"/>
      <c r="AG1381" s="43"/>
      <c r="AH1381" s="43"/>
      <c r="AI1381" s="43"/>
      <c r="AJ1381" s="43"/>
      <c r="AK1381" s="43"/>
      <c r="AL1381" s="43"/>
      <c r="AM1381" s="43"/>
      <c r="AN1381" s="43"/>
      <c r="AO1381" s="43"/>
      <c r="AP1381" s="43"/>
      <c r="AQ1381" s="41"/>
      <c r="AR1381" s="41"/>
      <c r="AS1381" s="41"/>
      <c r="AT1381" s="41"/>
      <c r="AU1381" s="41"/>
      <c r="AV1381" s="41"/>
      <c r="AW1381" s="41"/>
      <c r="AX1381" s="41"/>
      <c r="AY1381" s="41"/>
      <c r="AZ1381" s="41"/>
      <c r="BA1381" s="41"/>
      <c r="BB1381" s="41"/>
    </row>
    <row r="1382" spans="20:54" s="42" customFormat="1" x14ac:dyDescent="0.25">
      <c r="T1382" s="41"/>
      <c r="W1382" s="43"/>
      <c r="X1382" s="43"/>
      <c r="Y1382" s="43"/>
      <c r="Z1382" s="43"/>
      <c r="AA1382" s="43"/>
      <c r="AB1382" s="43"/>
      <c r="AC1382" s="43"/>
      <c r="AD1382" s="43"/>
      <c r="AE1382" s="43"/>
      <c r="AF1382" s="43"/>
      <c r="AG1382" s="43"/>
      <c r="AH1382" s="43"/>
      <c r="AI1382" s="43"/>
      <c r="AJ1382" s="43"/>
      <c r="AK1382" s="43"/>
      <c r="AL1382" s="43"/>
      <c r="AM1382" s="43"/>
      <c r="AN1382" s="43"/>
      <c r="AO1382" s="43"/>
      <c r="AP1382" s="43"/>
      <c r="AQ1382" s="41"/>
      <c r="AR1382" s="41"/>
      <c r="AS1382" s="41"/>
      <c r="AT1382" s="41"/>
      <c r="AU1382" s="41"/>
      <c r="AV1382" s="41"/>
      <c r="AW1382" s="41"/>
      <c r="AX1382" s="41"/>
      <c r="AY1382" s="41"/>
      <c r="AZ1382" s="41"/>
      <c r="BA1382" s="41"/>
      <c r="BB1382" s="41"/>
    </row>
    <row r="1383" spans="20:54" s="42" customFormat="1" x14ac:dyDescent="0.25">
      <c r="T1383" s="41"/>
      <c r="W1383" s="43"/>
      <c r="X1383" s="43"/>
      <c r="Y1383" s="43"/>
      <c r="Z1383" s="43"/>
      <c r="AA1383" s="43"/>
      <c r="AB1383" s="43"/>
      <c r="AC1383" s="43"/>
      <c r="AD1383" s="43"/>
      <c r="AE1383" s="43"/>
      <c r="AF1383" s="43"/>
      <c r="AG1383" s="43"/>
      <c r="AH1383" s="43"/>
      <c r="AI1383" s="43"/>
      <c r="AJ1383" s="43"/>
      <c r="AK1383" s="43"/>
      <c r="AL1383" s="43"/>
      <c r="AM1383" s="43"/>
      <c r="AN1383" s="43"/>
      <c r="AO1383" s="43"/>
      <c r="AP1383" s="43"/>
      <c r="AQ1383" s="41"/>
      <c r="AR1383" s="41"/>
      <c r="AS1383" s="41"/>
      <c r="AT1383" s="41"/>
      <c r="AU1383" s="41"/>
      <c r="AV1383" s="41"/>
      <c r="AW1383" s="41"/>
      <c r="AX1383" s="41"/>
      <c r="AY1383" s="41"/>
      <c r="AZ1383" s="41"/>
      <c r="BA1383" s="41"/>
      <c r="BB1383" s="41"/>
    </row>
    <row r="1384" spans="20:54" s="42" customFormat="1" x14ac:dyDescent="0.25">
      <c r="T1384" s="41"/>
      <c r="W1384" s="43"/>
      <c r="X1384" s="43"/>
      <c r="Y1384" s="43"/>
      <c r="Z1384" s="43"/>
      <c r="AA1384" s="43"/>
      <c r="AB1384" s="43"/>
      <c r="AC1384" s="43"/>
      <c r="AD1384" s="43"/>
      <c r="AE1384" s="43"/>
      <c r="AF1384" s="43"/>
      <c r="AG1384" s="43"/>
      <c r="AH1384" s="43"/>
      <c r="AI1384" s="43"/>
      <c r="AJ1384" s="43"/>
      <c r="AK1384" s="43"/>
      <c r="AL1384" s="43"/>
      <c r="AM1384" s="43"/>
      <c r="AN1384" s="43"/>
      <c r="AO1384" s="43"/>
      <c r="AP1384" s="43"/>
      <c r="AQ1384" s="41"/>
      <c r="AR1384" s="41"/>
      <c r="AS1384" s="41"/>
      <c r="AT1384" s="41"/>
      <c r="AU1384" s="41"/>
      <c r="AV1384" s="41"/>
      <c r="AW1384" s="41"/>
      <c r="AX1384" s="41"/>
      <c r="AY1384" s="41"/>
      <c r="AZ1384" s="41"/>
      <c r="BA1384" s="41"/>
      <c r="BB1384" s="41"/>
    </row>
    <row r="1385" spans="20:54" s="42" customFormat="1" x14ac:dyDescent="0.25">
      <c r="T1385" s="41"/>
      <c r="W1385" s="43"/>
      <c r="X1385" s="43"/>
      <c r="Y1385" s="43"/>
      <c r="Z1385" s="43"/>
      <c r="AA1385" s="43"/>
      <c r="AB1385" s="43"/>
      <c r="AC1385" s="43"/>
      <c r="AD1385" s="43"/>
      <c r="AE1385" s="43"/>
      <c r="AF1385" s="43"/>
      <c r="AG1385" s="43"/>
      <c r="AH1385" s="43"/>
      <c r="AI1385" s="43"/>
      <c r="AJ1385" s="43"/>
      <c r="AK1385" s="43"/>
      <c r="AL1385" s="43"/>
      <c r="AM1385" s="43"/>
      <c r="AN1385" s="43"/>
      <c r="AO1385" s="43"/>
      <c r="AP1385" s="43"/>
      <c r="AQ1385" s="41"/>
      <c r="AR1385" s="41"/>
      <c r="AS1385" s="41"/>
      <c r="AT1385" s="41"/>
      <c r="AU1385" s="41"/>
      <c r="AV1385" s="41"/>
      <c r="AW1385" s="41"/>
      <c r="AX1385" s="41"/>
      <c r="AY1385" s="41"/>
      <c r="AZ1385" s="41"/>
      <c r="BA1385" s="41"/>
      <c r="BB1385" s="41"/>
    </row>
    <row r="1386" spans="20:54" s="42" customFormat="1" x14ac:dyDescent="0.25">
      <c r="T1386" s="41"/>
      <c r="W1386" s="43"/>
      <c r="X1386" s="43"/>
      <c r="Y1386" s="43"/>
      <c r="Z1386" s="43"/>
      <c r="AA1386" s="43"/>
      <c r="AB1386" s="43"/>
      <c r="AC1386" s="43"/>
      <c r="AD1386" s="43"/>
      <c r="AE1386" s="43"/>
      <c r="AF1386" s="43"/>
      <c r="AG1386" s="43"/>
      <c r="AH1386" s="43"/>
      <c r="AI1386" s="43"/>
      <c r="AJ1386" s="43"/>
      <c r="AK1386" s="43"/>
      <c r="AL1386" s="43"/>
      <c r="AM1386" s="43"/>
      <c r="AN1386" s="43"/>
      <c r="AO1386" s="43"/>
      <c r="AP1386" s="43"/>
      <c r="AQ1386" s="41"/>
      <c r="AR1386" s="41"/>
      <c r="AS1386" s="41"/>
      <c r="AT1386" s="41"/>
      <c r="AU1386" s="41"/>
      <c r="AV1386" s="41"/>
      <c r="AW1386" s="41"/>
      <c r="AX1386" s="41"/>
      <c r="AY1386" s="41"/>
      <c r="AZ1386" s="41"/>
      <c r="BA1386" s="41"/>
      <c r="BB1386" s="41"/>
    </row>
    <row r="1387" spans="20:54" s="42" customFormat="1" x14ac:dyDescent="0.25">
      <c r="T1387" s="41"/>
      <c r="W1387" s="43"/>
      <c r="X1387" s="43"/>
      <c r="Y1387" s="43"/>
      <c r="Z1387" s="43"/>
      <c r="AA1387" s="43"/>
      <c r="AB1387" s="43"/>
      <c r="AC1387" s="43"/>
      <c r="AD1387" s="43"/>
      <c r="AE1387" s="43"/>
      <c r="AF1387" s="43"/>
      <c r="AG1387" s="43"/>
      <c r="AH1387" s="43"/>
      <c r="AI1387" s="43"/>
      <c r="AJ1387" s="43"/>
      <c r="AK1387" s="43"/>
      <c r="AL1387" s="43"/>
      <c r="AM1387" s="43"/>
      <c r="AN1387" s="43"/>
      <c r="AO1387" s="43"/>
      <c r="AP1387" s="43"/>
      <c r="AQ1387" s="41"/>
      <c r="AR1387" s="41"/>
      <c r="AS1387" s="41"/>
      <c r="AT1387" s="41"/>
      <c r="AU1387" s="41"/>
      <c r="AV1387" s="41"/>
      <c r="AW1387" s="41"/>
      <c r="AX1387" s="41"/>
      <c r="AY1387" s="41"/>
      <c r="AZ1387" s="41"/>
      <c r="BA1387" s="41"/>
      <c r="BB1387" s="41"/>
    </row>
    <row r="1388" spans="20:54" s="42" customFormat="1" x14ac:dyDescent="0.25">
      <c r="T1388" s="41"/>
      <c r="W1388" s="43"/>
      <c r="X1388" s="43"/>
      <c r="Y1388" s="43"/>
      <c r="Z1388" s="43"/>
      <c r="AA1388" s="43"/>
      <c r="AB1388" s="43"/>
      <c r="AC1388" s="43"/>
      <c r="AD1388" s="43"/>
      <c r="AE1388" s="43"/>
      <c r="AF1388" s="43"/>
      <c r="AG1388" s="43"/>
      <c r="AH1388" s="43"/>
      <c r="AI1388" s="43"/>
      <c r="AJ1388" s="43"/>
      <c r="AK1388" s="43"/>
      <c r="AL1388" s="43"/>
      <c r="AM1388" s="43"/>
      <c r="AN1388" s="43"/>
      <c r="AO1388" s="43"/>
      <c r="AP1388" s="43"/>
      <c r="AQ1388" s="41"/>
      <c r="AR1388" s="41"/>
      <c r="AS1388" s="41"/>
      <c r="AT1388" s="41"/>
      <c r="AU1388" s="41"/>
      <c r="AV1388" s="41"/>
      <c r="AW1388" s="41"/>
      <c r="AX1388" s="41"/>
      <c r="AY1388" s="41"/>
      <c r="AZ1388" s="41"/>
      <c r="BA1388" s="41"/>
      <c r="BB1388" s="41"/>
    </row>
    <row r="1389" spans="20:54" s="42" customFormat="1" x14ac:dyDescent="0.25">
      <c r="T1389" s="41"/>
      <c r="W1389" s="43"/>
      <c r="X1389" s="43"/>
      <c r="Y1389" s="43"/>
      <c r="Z1389" s="43"/>
      <c r="AA1389" s="43"/>
      <c r="AB1389" s="43"/>
      <c r="AC1389" s="43"/>
      <c r="AD1389" s="43"/>
      <c r="AE1389" s="43"/>
      <c r="AF1389" s="43"/>
      <c r="AG1389" s="43"/>
      <c r="AH1389" s="43"/>
      <c r="AI1389" s="43"/>
      <c r="AJ1389" s="43"/>
      <c r="AK1389" s="43"/>
      <c r="AL1389" s="43"/>
      <c r="AM1389" s="43"/>
      <c r="AN1389" s="43"/>
      <c r="AO1389" s="43"/>
      <c r="AP1389" s="43"/>
      <c r="AQ1389" s="41"/>
      <c r="AR1389" s="41"/>
      <c r="AS1389" s="41"/>
      <c r="AT1389" s="41"/>
      <c r="AU1389" s="41"/>
      <c r="AV1389" s="41"/>
      <c r="AW1389" s="41"/>
      <c r="AX1389" s="41"/>
      <c r="AY1389" s="41"/>
      <c r="AZ1389" s="41"/>
      <c r="BA1389" s="41"/>
      <c r="BB1389" s="41"/>
    </row>
    <row r="1390" spans="20:54" s="42" customFormat="1" x14ac:dyDescent="0.25">
      <c r="T1390" s="41"/>
      <c r="W1390" s="43"/>
      <c r="X1390" s="43"/>
      <c r="Y1390" s="43"/>
      <c r="Z1390" s="43"/>
      <c r="AA1390" s="43"/>
      <c r="AB1390" s="43"/>
      <c r="AC1390" s="43"/>
      <c r="AD1390" s="43"/>
      <c r="AE1390" s="43"/>
      <c r="AF1390" s="43"/>
      <c r="AG1390" s="43"/>
      <c r="AH1390" s="43"/>
      <c r="AI1390" s="43"/>
      <c r="AJ1390" s="43"/>
      <c r="AK1390" s="43"/>
      <c r="AL1390" s="43"/>
      <c r="AM1390" s="43"/>
      <c r="AN1390" s="43"/>
      <c r="AO1390" s="43"/>
      <c r="AP1390" s="43"/>
      <c r="AQ1390" s="41"/>
      <c r="AR1390" s="41"/>
      <c r="AS1390" s="41"/>
      <c r="AT1390" s="41"/>
      <c r="AU1390" s="41"/>
      <c r="AV1390" s="41"/>
      <c r="AW1390" s="41"/>
      <c r="AX1390" s="41"/>
      <c r="AY1390" s="41"/>
      <c r="AZ1390" s="41"/>
      <c r="BA1390" s="41"/>
      <c r="BB1390" s="41"/>
    </row>
    <row r="1391" spans="20:54" s="42" customFormat="1" x14ac:dyDescent="0.25">
      <c r="T1391" s="41"/>
      <c r="W1391" s="43"/>
      <c r="X1391" s="43"/>
      <c r="Y1391" s="43"/>
      <c r="Z1391" s="43"/>
      <c r="AA1391" s="43"/>
      <c r="AB1391" s="43"/>
      <c r="AC1391" s="43"/>
      <c r="AD1391" s="43"/>
      <c r="AE1391" s="43"/>
      <c r="AF1391" s="43"/>
      <c r="AG1391" s="43"/>
      <c r="AH1391" s="43"/>
      <c r="AI1391" s="43"/>
      <c r="AJ1391" s="43"/>
      <c r="AK1391" s="43"/>
      <c r="AL1391" s="43"/>
      <c r="AM1391" s="43"/>
      <c r="AN1391" s="43"/>
      <c r="AO1391" s="43"/>
      <c r="AP1391" s="43"/>
      <c r="AQ1391" s="41"/>
      <c r="AR1391" s="41"/>
      <c r="AS1391" s="41"/>
      <c r="AT1391" s="41"/>
      <c r="AU1391" s="41"/>
      <c r="AV1391" s="41"/>
      <c r="AW1391" s="41"/>
      <c r="AX1391" s="41"/>
      <c r="AY1391" s="41"/>
      <c r="AZ1391" s="41"/>
      <c r="BA1391" s="41"/>
      <c r="BB1391" s="41"/>
    </row>
    <row r="1392" spans="20:54" s="42" customFormat="1" x14ac:dyDescent="0.25">
      <c r="T1392" s="41"/>
      <c r="W1392" s="43"/>
      <c r="X1392" s="43"/>
      <c r="Y1392" s="43"/>
      <c r="Z1392" s="43"/>
      <c r="AA1392" s="43"/>
      <c r="AB1392" s="43"/>
      <c r="AC1392" s="43"/>
      <c r="AD1392" s="43"/>
      <c r="AE1392" s="43"/>
      <c r="AF1392" s="43"/>
      <c r="AG1392" s="43"/>
      <c r="AH1392" s="43"/>
      <c r="AI1392" s="43"/>
      <c r="AJ1392" s="43"/>
      <c r="AK1392" s="43"/>
      <c r="AL1392" s="43"/>
      <c r="AM1392" s="43"/>
      <c r="AN1392" s="43"/>
      <c r="AO1392" s="43"/>
      <c r="AP1392" s="43"/>
      <c r="AQ1392" s="41"/>
      <c r="AR1392" s="41"/>
      <c r="AS1392" s="41"/>
      <c r="AT1392" s="41"/>
      <c r="AU1392" s="41"/>
      <c r="AV1392" s="41"/>
      <c r="AW1392" s="41"/>
      <c r="AX1392" s="41"/>
      <c r="AY1392" s="41"/>
      <c r="AZ1392" s="41"/>
      <c r="BA1392" s="41"/>
      <c r="BB1392" s="41"/>
    </row>
    <row r="1393" spans="20:54" s="42" customFormat="1" x14ac:dyDescent="0.25">
      <c r="T1393" s="41"/>
      <c r="W1393" s="43"/>
      <c r="X1393" s="43"/>
      <c r="Y1393" s="43"/>
      <c r="Z1393" s="43"/>
      <c r="AA1393" s="43"/>
      <c r="AB1393" s="43"/>
      <c r="AC1393" s="43"/>
      <c r="AD1393" s="43"/>
      <c r="AE1393" s="43"/>
      <c r="AF1393" s="43"/>
      <c r="AG1393" s="43"/>
      <c r="AH1393" s="43"/>
      <c r="AI1393" s="43"/>
      <c r="AJ1393" s="43"/>
      <c r="AK1393" s="43"/>
      <c r="AL1393" s="43"/>
      <c r="AM1393" s="43"/>
      <c r="AN1393" s="43"/>
      <c r="AO1393" s="43"/>
      <c r="AP1393" s="43"/>
      <c r="AQ1393" s="41"/>
      <c r="AR1393" s="41"/>
      <c r="AS1393" s="41"/>
      <c r="AT1393" s="41"/>
      <c r="AU1393" s="41"/>
      <c r="AV1393" s="41"/>
      <c r="AW1393" s="41"/>
      <c r="AX1393" s="41"/>
      <c r="AY1393" s="41"/>
      <c r="AZ1393" s="41"/>
      <c r="BA1393" s="41"/>
      <c r="BB1393" s="41"/>
    </row>
    <row r="1394" spans="20:54" s="42" customFormat="1" x14ac:dyDescent="0.25">
      <c r="T1394" s="41"/>
      <c r="W1394" s="43"/>
      <c r="X1394" s="43"/>
      <c r="Y1394" s="43"/>
      <c r="Z1394" s="43"/>
      <c r="AA1394" s="43"/>
      <c r="AB1394" s="43"/>
      <c r="AC1394" s="43"/>
      <c r="AD1394" s="43"/>
      <c r="AE1394" s="43"/>
      <c r="AF1394" s="43"/>
      <c r="AG1394" s="43"/>
      <c r="AH1394" s="43"/>
      <c r="AI1394" s="43"/>
      <c r="AJ1394" s="43"/>
      <c r="AK1394" s="43"/>
      <c r="AL1394" s="43"/>
      <c r="AM1394" s="43"/>
      <c r="AN1394" s="43"/>
      <c r="AO1394" s="43"/>
      <c r="AP1394" s="43"/>
      <c r="AQ1394" s="41"/>
      <c r="AR1394" s="41"/>
      <c r="AS1394" s="41"/>
      <c r="AT1394" s="41"/>
      <c r="AU1394" s="41"/>
      <c r="AV1394" s="41"/>
      <c r="AW1394" s="41"/>
      <c r="AX1394" s="41"/>
      <c r="AY1394" s="41"/>
      <c r="AZ1394" s="41"/>
      <c r="BA1394" s="41"/>
      <c r="BB1394" s="41"/>
    </row>
    <row r="1395" spans="20:54" s="42" customFormat="1" x14ac:dyDescent="0.25">
      <c r="T1395" s="41"/>
      <c r="W1395" s="43"/>
      <c r="X1395" s="43"/>
      <c r="Y1395" s="43"/>
      <c r="Z1395" s="43"/>
      <c r="AA1395" s="43"/>
      <c r="AB1395" s="43"/>
      <c r="AC1395" s="43"/>
      <c r="AD1395" s="43"/>
      <c r="AE1395" s="43"/>
      <c r="AF1395" s="43"/>
      <c r="AG1395" s="43"/>
      <c r="AH1395" s="43"/>
      <c r="AI1395" s="43"/>
      <c r="AJ1395" s="43"/>
      <c r="AK1395" s="43"/>
      <c r="AL1395" s="43"/>
      <c r="AM1395" s="43"/>
      <c r="AN1395" s="43"/>
      <c r="AO1395" s="43"/>
      <c r="AP1395" s="43"/>
      <c r="AQ1395" s="41"/>
      <c r="AR1395" s="41"/>
      <c r="AS1395" s="41"/>
      <c r="AT1395" s="41"/>
      <c r="AU1395" s="41"/>
      <c r="AV1395" s="41"/>
      <c r="AW1395" s="41"/>
      <c r="AX1395" s="41"/>
      <c r="AY1395" s="41"/>
      <c r="AZ1395" s="41"/>
      <c r="BA1395" s="41"/>
      <c r="BB1395" s="41"/>
    </row>
    <row r="1396" spans="20:54" s="42" customFormat="1" x14ac:dyDescent="0.25">
      <c r="T1396" s="41"/>
      <c r="W1396" s="43"/>
      <c r="X1396" s="43"/>
      <c r="Y1396" s="43"/>
      <c r="Z1396" s="43"/>
      <c r="AA1396" s="43"/>
      <c r="AB1396" s="43"/>
      <c r="AC1396" s="43"/>
      <c r="AD1396" s="43"/>
      <c r="AE1396" s="43"/>
      <c r="AF1396" s="43"/>
      <c r="AG1396" s="43"/>
      <c r="AH1396" s="43"/>
      <c r="AI1396" s="43"/>
      <c r="AJ1396" s="43"/>
      <c r="AK1396" s="43"/>
      <c r="AL1396" s="43"/>
      <c r="AM1396" s="43"/>
      <c r="AN1396" s="43"/>
      <c r="AO1396" s="43"/>
      <c r="AP1396" s="43"/>
      <c r="AQ1396" s="41"/>
      <c r="AR1396" s="41"/>
      <c r="AS1396" s="41"/>
      <c r="AT1396" s="41"/>
      <c r="AU1396" s="41"/>
      <c r="AV1396" s="41"/>
      <c r="AW1396" s="41"/>
      <c r="AX1396" s="41"/>
      <c r="AY1396" s="41"/>
      <c r="AZ1396" s="41"/>
      <c r="BA1396" s="41"/>
      <c r="BB1396" s="41"/>
    </row>
    <row r="1397" spans="20:54" s="42" customFormat="1" x14ac:dyDescent="0.25">
      <c r="T1397" s="41"/>
      <c r="W1397" s="43"/>
      <c r="X1397" s="43"/>
      <c r="Y1397" s="43"/>
      <c r="Z1397" s="43"/>
      <c r="AA1397" s="43"/>
      <c r="AB1397" s="43"/>
      <c r="AC1397" s="43"/>
      <c r="AD1397" s="43"/>
      <c r="AE1397" s="43"/>
      <c r="AF1397" s="43"/>
      <c r="AG1397" s="43"/>
      <c r="AH1397" s="43"/>
      <c r="AI1397" s="43"/>
      <c r="AJ1397" s="43"/>
      <c r="AK1397" s="43"/>
      <c r="AL1397" s="43"/>
      <c r="AM1397" s="43"/>
      <c r="AN1397" s="43"/>
      <c r="AO1397" s="43"/>
      <c r="AP1397" s="43"/>
      <c r="AQ1397" s="41"/>
      <c r="AR1397" s="41"/>
      <c r="AS1397" s="41"/>
      <c r="AT1397" s="41"/>
      <c r="AU1397" s="41"/>
      <c r="AV1397" s="41"/>
      <c r="AW1397" s="41"/>
      <c r="AX1397" s="41"/>
      <c r="AY1397" s="41"/>
      <c r="AZ1397" s="41"/>
      <c r="BA1397" s="41"/>
      <c r="BB1397" s="41"/>
    </row>
    <row r="1398" spans="20:54" s="42" customFormat="1" x14ac:dyDescent="0.25">
      <c r="T1398" s="41"/>
      <c r="W1398" s="43"/>
      <c r="X1398" s="43"/>
      <c r="Y1398" s="43"/>
      <c r="Z1398" s="43"/>
      <c r="AA1398" s="43"/>
      <c r="AB1398" s="43"/>
      <c r="AC1398" s="43"/>
      <c r="AD1398" s="43"/>
      <c r="AE1398" s="43"/>
      <c r="AF1398" s="43"/>
      <c r="AG1398" s="43"/>
      <c r="AH1398" s="43"/>
      <c r="AI1398" s="43"/>
      <c r="AJ1398" s="43"/>
      <c r="AK1398" s="43"/>
      <c r="AL1398" s="43"/>
      <c r="AM1398" s="43"/>
      <c r="AN1398" s="43"/>
      <c r="AO1398" s="43"/>
      <c r="AP1398" s="43"/>
      <c r="AQ1398" s="41"/>
      <c r="AR1398" s="41"/>
      <c r="AS1398" s="41"/>
      <c r="AT1398" s="41"/>
      <c r="AU1398" s="41"/>
      <c r="AV1398" s="41"/>
      <c r="AW1398" s="41"/>
      <c r="AX1398" s="41"/>
      <c r="AY1398" s="41"/>
      <c r="AZ1398" s="41"/>
      <c r="BA1398" s="41"/>
      <c r="BB1398" s="41"/>
    </row>
    <row r="1399" spans="20:54" s="42" customFormat="1" x14ac:dyDescent="0.25">
      <c r="T1399" s="41"/>
      <c r="W1399" s="43"/>
      <c r="X1399" s="43"/>
      <c r="Y1399" s="43"/>
      <c r="Z1399" s="43"/>
      <c r="AA1399" s="43"/>
      <c r="AB1399" s="43"/>
      <c r="AC1399" s="43"/>
      <c r="AD1399" s="43"/>
      <c r="AE1399" s="43"/>
      <c r="AF1399" s="43"/>
      <c r="AG1399" s="43"/>
      <c r="AH1399" s="43"/>
      <c r="AI1399" s="43"/>
      <c r="AJ1399" s="43"/>
      <c r="AK1399" s="43"/>
      <c r="AL1399" s="43"/>
      <c r="AM1399" s="43"/>
      <c r="AN1399" s="43"/>
      <c r="AO1399" s="43"/>
      <c r="AP1399" s="43"/>
      <c r="AQ1399" s="41"/>
      <c r="AR1399" s="41"/>
      <c r="AS1399" s="41"/>
      <c r="AT1399" s="41"/>
      <c r="AU1399" s="41"/>
      <c r="AV1399" s="41"/>
      <c r="AW1399" s="41"/>
      <c r="AX1399" s="41"/>
      <c r="AY1399" s="41"/>
      <c r="AZ1399" s="41"/>
      <c r="BA1399" s="41"/>
      <c r="BB1399" s="41"/>
    </row>
    <row r="1400" spans="20:54" s="42" customFormat="1" x14ac:dyDescent="0.25">
      <c r="T1400" s="41"/>
      <c r="W1400" s="43"/>
      <c r="X1400" s="43"/>
      <c r="Y1400" s="43"/>
      <c r="Z1400" s="43"/>
      <c r="AA1400" s="43"/>
      <c r="AB1400" s="43"/>
      <c r="AC1400" s="43"/>
      <c r="AD1400" s="43"/>
      <c r="AE1400" s="43"/>
      <c r="AF1400" s="43"/>
      <c r="AG1400" s="43"/>
      <c r="AH1400" s="43"/>
      <c r="AI1400" s="43"/>
      <c r="AJ1400" s="43"/>
      <c r="AK1400" s="43"/>
      <c r="AL1400" s="43"/>
      <c r="AM1400" s="43"/>
      <c r="AN1400" s="43"/>
      <c r="AO1400" s="43"/>
      <c r="AP1400" s="43"/>
      <c r="AQ1400" s="41"/>
      <c r="AR1400" s="41"/>
      <c r="AS1400" s="41"/>
      <c r="AT1400" s="41"/>
      <c r="AU1400" s="41"/>
      <c r="AV1400" s="41"/>
      <c r="AW1400" s="41"/>
      <c r="AX1400" s="41"/>
      <c r="AY1400" s="41"/>
      <c r="AZ1400" s="41"/>
      <c r="BA1400" s="41"/>
      <c r="BB1400" s="41"/>
    </row>
    <row r="1401" spans="20:54" s="42" customFormat="1" x14ac:dyDescent="0.25">
      <c r="T1401" s="41"/>
      <c r="W1401" s="43"/>
      <c r="X1401" s="43"/>
      <c r="Y1401" s="43"/>
      <c r="Z1401" s="43"/>
      <c r="AA1401" s="43"/>
      <c r="AB1401" s="43"/>
      <c r="AC1401" s="43"/>
      <c r="AD1401" s="43"/>
      <c r="AE1401" s="43"/>
      <c r="AF1401" s="43"/>
      <c r="AG1401" s="43"/>
      <c r="AH1401" s="43"/>
      <c r="AI1401" s="43"/>
      <c r="AJ1401" s="43"/>
      <c r="AK1401" s="43"/>
      <c r="AL1401" s="43"/>
      <c r="AM1401" s="43"/>
      <c r="AN1401" s="43"/>
      <c r="AO1401" s="43"/>
      <c r="AP1401" s="43"/>
      <c r="AQ1401" s="41"/>
      <c r="AR1401" s="41"/>
      <c r="AS1401" s="41"/>
      <c r="AT1401" s="41"/>
      <c r="AU1401" s="41"/>
      <c r="AV1401" s="41"/>
      <c r="AW1401" s="41"/>
      <c r="AX1401" s="41"/>
      <c r="AY1401" s="41"/>
      <c r="AZ1401" s="41"/>
      <c r="BA1401" s="41"/>
      <c r="BB1401" s="41"/>
    </row>
    <row r="1402" spans="20:54" s="42" customFormat="1" x14ac:dyDescent="0.25">
      <c r="T1402" s="41"/>
      <c r="W1402" s="43"/>
      <c r="X1402" s="43"/>
      <c r="Y1402" s="43"/>
      <c r="Z1402" s="43"/>
      <c r="AA1402" s="43"/>
      <c r="AB1402" s="43"/>
      <c r="AC1402" s="43"/>
      <c r="AD1402" s="43"/>
      <c r="AE1402" s="43"/>
      <c r="AF1402" s="43"/>
      <c r="AG1402" s="43"/>
      <c r="AH1402" s="43"/>
      <c r="AI1402" s="43"/>
      <c r="AJ1402" s="43"/>
      <c r="AK1402" s="43"/>
      <c r="AL1402" s="43"/>
      <c r="AM1402" s="43"/>
      <c r="AN1402" s="43"/>
      <c r="AO1402" s="43"/>
      <c r="AP1402" s="43"/>
      <c r="AQ1402" s="41"/>
      <c r="AR1402" s="41"/>
      <c r="AS1402" s="41"/>
      <c r="AT1402" s="41"/>
      <c r="AU1402" s="41"/>
      <c r="AV1402" s="41"/>
      <c r="AW1402" s="41"/>
      <c r="AX1402" s="41"/>
      <c r="AY1402" s="41"/>
      <c r="AZ1402" s="41"/>
      <c r="BA1402" s="41"/>
      <c r="BB1402" s="41"/>
    </row>
    <row r="1403" spans="20:54" s="42" customFormat="1" x14ac:dyDescent="0.25">
      <c r="T1403" s="41"/>
      <c r="W1403" s="43"/>
      <c r="X1403" s="43"/>
      <c r="Y1403" s="43"/>
      <c r="Z1403" s="43"/>
      <c r="AA1403" s="43"/>
      <c r="AB1403" s="43"/>
      <c r="AC1403" s="43"/>
      <c r="AD1403" s="43"/>
      <c r="AE1403" s="43"/>
      <c r="AF1403" s="43"/>
      <c r="AG1403" s="43"/>
      <c r="AH1403" s="43"/>
      <c r="AI1403" s="43"/>
      <c r="AJ1403" s="43"/>
      <c r="AK1403" s="43"/>
      <c r="AL1403" s="43"/>
      <c r="AM1403" s="43"/>
      <c r="AN1403" s="43"/>
      <c r="AO1403" s="43"/>
      <c r="AP1403" s="43"/>
      <c r="AQ1403" s="41"/>
      <c r="AR1403" s="41"/>
      <c r="AS1403" s="41"/>
      <c r="AT1403" s="41"/>
      <c r="AU1403" s="41"/>
      <c r="AV1403" s="41"/>
      <c r="AW1403" s="41"/>
      <c r="AX1403" s="41"/>
      <c r="AY1403" s="41"/>
      <c r="AZ1403" s="41"/>
      <c r="BA1403" s="41"/>
      <c r="BB1403" s="41"/>
    </row>
    <row r="1404" spans="20:54" s="42" customFormat="1" x14ac:dyDescent="0.25">
      <c r="T1404" s="41"/>
      <c r="W1404" s="43"/>
      <c r="X1404" s="43"/>
      <c r="Y1404" s="43"/>
      <c r="Z1404" s="43"/>
      <c r="AA1404" s="43"/>
      <c r="AB1404" s="43"/>
      <c r="AC1404" s="43"/>
      <c r="AD1404" s="43"/>
      <c r="AE1404" s="43"/>
      <c r="AF1404" s="43"/>
      <c r="AG1404" s="43"/>
      <c r="AH1404" s="43"/>
      <c r="AI1404" s="43"/>
      <c r="AJ1404" s="43"/>
      <c r="AK1404" s="43"/>
      <c r="AL1404" s="43"/>
      <c r="AM1404" s="43"/>
      <c r="AN1404" s="43"/>
      <c r="AO1404" s="43"/>
      <c r="AP1404" s="43"/>
      <c r="AQ1404" s="41"/>
      <c r="AR1404" s="41"/>
      <c r="AS1404" s="41"/>
      <c r="AT1404" s="41"/>
      <c r="AU1404" s="41"/>
      <c r="AV1404" s="41"/>
      <c r="AW1404" s="41"/>
      <c r="AX1404" s="41"/>
      <c r="AY1404" s="41"/>
      <c r="AZ1404" s="41"/>
      <c r="BA1404" s="41"/>
      <c r="BB1404" s="41"/>
    </row>
    <row r="1405" spans="20:54" s="42" customFormat="1" x14ac:dyDescent="0.25">
      <c r="T1405" s="41"/>
      <c r="W1405" s="43"/>
      <c r="X1405" s="43"/>
      <c r="Y1405" s="43"/>
      <c r="Z1405" s="43"/>
      <c r="AA1405" s="43"/>
      <c r="AB1405" s="43"/>
      <c r="AC1405" s="43"/>
      <c r="AD1405" s="43"/>
      <c r="AE1405" s="43"/>
      <c r="AF1405" s="43"/>
      <c r="AG1405" s="43"/>
      <c r="AH1405" s="43"/>
      <c r="AI1405" s="43"/>
      <c r="AJ1405" s="43"/>
      <c r="AK1405" s="43"/>
      <c r="AL1405" s="43"/>
      <c r="AM1405" s="43"/>
      <c r="AN1405" s="43"/>
      <c r="AO1405" s="43"/>
      <c r="AP1405" s="43"/>
      <c r="AQ1405" s="41"/>
      <c r="AR1405" s="41"/>
      <c r="AS1405" s="41"/>
      <c r="AT1405" s="41"/>
      <c r="AU1405" s="41"/>
      <c r="AV1405" s="41"/>
      <c r="AW1405" s="41"/>
      <c r="AX1405" s="41"/>
      <c r="AY1405" s="41"/>
      <c r="AZ1405" s="41"/>
      <c r="BA1405" s="41"/>
      <c r="BB1405" s="41"/>
    </row>
    <row r="1406" spans="20:54" s="42" customFormat="1" x14ac:dyDescent="0.25">
      <c r="T1406" s="41"/>
      <c r="W1406" s="43"/>
      <c r="X1406" s="43"/>
      <c r="Y1406" s="43"/>
      <c r="Z1406" s="43"/>
      <c r="AA1406" s="43"/>
      <c r="AB1406" s="43"/>
      <c r="AC1406" s="43"/>
      <c r="AD1406" s="43"/>
      <c r="AE1406" s="43"/>
      <c r="AF1406" s="43"/>
      <c r="AG1406" s="43"/>
      <c r="AH1406" s="43"/>
      <c r="AI1406" s="43"/>
      <c r="AJ1406" s="43"/>
      <c r="AK1406" s="43"/>
      <c r="AL1406" s="43"/>
      <c r="AM1406" s="43"/>
      <c r="AN1406" s="43"/>
      <c r="AO1406" s="43"/>
      <c r="AP1406" s="43"/>
      <c r="AQ1406" s="41"/>
      <c r="AR1406" s="41"/>
      <c r="AS1406" s="41"/>
      <c r="AT1406" s="41"/>
      <c r="AU1406" s="41"/>
      <c r="AV1406" s="41"/>
      <c r="AW1406" s="41"/>
      <c r="AX1406" s="41"/>
      <c r="AY1406" s="41"/>
      <c r="AZ1406" s="41"/>
      <c r="BA1406" s="41"/>
      <c r="BB1406" s="41"/>
    </row>
    <row r="1407" spans="20:54" s="42" customFormat="1" x14ac:dyDescent="0.25">
      <c r="T1407" s="41"/>
      <c r="W1407" s="43"/>
      <c r="X1407" s="43"/>
      <c r="Y1407" s="43"/>
      <c r="Z1407" s="43"/>
      <c r="AA1407" s="43"/>
      <c r="AB1407" s="43"/>
      <c r="AC1407" s="43"/>
      <c r="AD1407" s="43"/>
      <c r="AE1407" s="43"/>
      <c r="AF1407" s="43"/>
      <c r="AG1407" s="43"/>
      <c r="AH1407" s="43"/>
      <c r="AI1407" s="43"/>
      <c r="AJ1407" s="43"/>
      <c r="AK1407" s="43"/>
      <c r="AL1407" s="43"/>
      <c r="AM1407" s="43"/>
      <c r="AN1407" s="43"/>
      <c r="AO1407" s="43"/>
      <c r="AP1407" s="43"/>
      <c r="AQ1407" s="41"/>
      <c r="AR1407" s="41"/>
      <c r="AS1407" s="41"/>
      <c r="AT1407" s="41"/>
      <c r="AU1407" s="41"/>
      <c r="AV1407" s="41"/>
      <c r="AW1407" s="41"/>
      <c r="AX1407" s="41"/>
      <c r="AY1407" s="41"/>
      <c r="AZ1407" s="41"/>
      <c r="BA1407" s="41"/>
      <c r="BB1407" s="41"/>
    </row>
    <row r="1408" spans="20:54" s="42" customFormat="1" x14ac:dyDescent="0.25">
      <c r="T1408" s="41"/>
      <c r="W1408" s="43"/>
      <c r="X1408" s="43"/>
      <c r="Y1408" s="43"/>
      <c r="Z1408" s="43"/>
      <c r="AA1408" s="43"/>
      <c r="AB1408" s="43"/>
      <c r="AC1408" s="43"/>
      <c r="AD1408" s="43"/>
      <c r="AE1408" s="43"/>
      <c r="AF1408" s="43"/>
      <c r="AG1408" s="43"/>
      <c r="AH1408" s="43"/>
      <c r="AI1408" s="43"/>
      <c r="AJ1408" s="43"/>
      <c r="AK1408" s="43"/>
      <c r="AL1408" s="43"/>
      <c r="AM1408" s="43"/>
      <c r="AN1408" s="43"/>
      <c r="AO1408" s="43"/>
      <c r="AP1408" s="43"/>
      <c r="AQ1408" s="41"/>
      <c r="AR1408" s="41"/>
      <c r="AS1408" s="41"/>
      <c r="AT1408" s="41"/>
      <c r="AU1408" s="41"/>
      <c r="AV1408" s="41"/>
      <c r="AW1408" s="41"/>
      <c r="AX1408" s="41"/>
      <c r="AY1408" s="41"/>
      <c r="AZ1408" s="41"/>
      <c r="BA1408" s="41"/>
      <c r="BB1408" s="41"/>
    </row>
    <row r="1409" spans="20:54" s="42" customFormat="1" x14ac:dyDescent="0.25">
      <c r="T1409" s="41"/>
      <c r="W1409" s="43"/>
      <c r="X1409" s="43"/>
      <c r="Y1409" s="43"/>
      <c r="Z1409" s="43"/>
      <c r="AA1409" s="43"/>
      <c r="AB1409" s="43"/>
      <c r="AC1409" s="43"/>
      <c r="AD1409" s="43"/>
      <c r="AE1409" s="43"/>
      <c r="AF1409" s="43"/>
      <c r="AG1409" s="43"/>
      <c r="AH1409" s="43"/>
      <c r="AI1409" s="43"/>
      <c r="AJ1409" s="43"/>
      <c r="AK1409" s="43"/>
      <c r="AL1409" s="43"/>
      <c r="AM1409" s="43"/>
      <c r="AN1409" s="43"/>
      <c r="AO1409" s="43"/>
      <c r="AP1409" s="43"/>
      <c r="AQ1409" s="41"/>
      <c r="AR1409" s="41"/>
      <c r="AS1409" s="41"/>
      <c r="AT1409" s="41"/>
      <c r="AU1409" s="41"/>
      <c r="AV1409" s="41"/>
      <c r="AW1409" s="41"/>
      <c r="AX1409" s="41"/>
      <c r="AY1409" s="41"/>
      <c r="AZ1409" s="41"/>
      <c r="BA1409" s="41"/>
      <c r="BB1409" s="41"/>
    </row>
    <row r="1410" spans="20:54" s="42" customFormat="1" x14ac:dyDescent="0.25">
      <c r="T1410" s="41"/>
      <c r="W1410" s="43"/>
      <c r="X1410" s="43"/>
      <c r="Y1410" s="43"/>
      <c r="Z1410" s="43"/>
      <c r="AA1410" s="43"/>
      <c r="AB1410" s="43"/>
      <c r="AC1410" s="43"/>
      <c r="AD1410" s="43"/>
      <c r="AE1410" s="43"/>
      <c r="AF1410" s="43"/>
      <c r="AG1410" s="43"/>
      <c r="AH1410" s="43"/>
      <c r="AI1410" s="43"/>
      <c r="AJ1410" s="43"/>
      <c r="AK1410" s="43"/>
      <c r="AL1410" s="43"/>
      <c r="AM1410" s="43"/>
      <c r="AN1410" s="43"/>
      <c r="AO1410" s="43"/>
      <c r="AP1410" s="43"/>
      <c r="AQ1410" s="41"/>
      <c r="AR1410" s="41"/>
      <c r="AS1410" s="41"/>
      <c r="AT1410" s="41"/>
      <c r="AU1410" s="41"/>
      <c r="AV1410" s="41"/>
      <c r="AW1410" s="41"/>
      <c r="AX1410" s="41"/>
      <c r="AY1410" s="41"/>
      <c r="AZ1410" s="41"/>
      <c r="BA1410" s="41"/>
      <c r="BB1410" s="41"/>
    </row>
    <row r="1411" spans="20:54" s="42" customFormat="1" x14ac:dyDescent="0.25">
      <c r="T1411" s="41"/>
      <c r="W1411" s="43"/>
      <c r="X1411" s="43"/>
      <c r="Y1411" s="43"/>
      <c r="Z1411" s="43"/>
      <c r="AA1411" s="43"/>
      <c r="AB1411" s="43"/>
      <c r="AC1411" s="43"/>
      <c r="AD1411" s="43"/>
      <c r="AE1411" s="43"/>
      <c r="AF1411" s="43"/>
      <c r="AG1411" s="43"/>
      <c r="AH1411" s="43"/>
      <c r="AI1411" s="43"/>
      <c r="AJ1411" s="43"/>
      <c r="AK1411" s="43"/>
      <c r="AL1411" s="43"/>
      <c r="AM1411" s="43"/>
      <c r="AN1411" s="43"/>
      <c r="AO1411" s="43"/>
      <c r="AP1411" s="43"/>
      <c r="AQ1411" s="41"/>
      <c r="AR1411" s="41"/>
      <c r="AS1411" s="41"/>
      <c r="AT1411" s="41"/>
      <c r="AU1411" s="41"/>
      <c r="AV1411" s="41"/>
      <c r="AW1411" s="41"/>
      <c r="AX1411" s="41"/>
      <c r="AY1411" s="41"/>
      <c r="AZ1411" s="41"/>
      <c r="BA1411" s="41"/>
      <c r="BB1411" s="41"/>
    </row>
    <row r="1412" spans="20:54" s="42" customFormat="1" x14ac:dyDescent="0.25">
      <c r="T1412" s="41"/>
      <c r="W1412" s="43"/>
      <c r="X1412" s="43"/>
      <c r="Y1412" s="43"/>
      <c r="Z1412" s="43"/>
      <c r="AA1412" s="43"/>
      <c r="AB1412" s="43"/>
      <c r="AC1412" s="43"/>
      <c r="AD1412" s="43"/>
      <c r="AE1412" s="43"/>
      <c r="AF1412" s="43"/>
      <c r="AG1412" s="43"/>
      <c r="AH1412" s="43"/>
      <c r="AI1412" s="43"/>
      <c r="AJ1412" s="43"/>
      <c r="AK1412" s="43"/>
      <c r="AL1412" s="43"/>
      <c r="AM1412" s="43"/>
      <c r="AN1412" s="43"/>
      <c r="AO1412" s="43"/>
      <c r="AP1412" s="43"/>
      <c r="AQ1412" s="41"/>
      <c r="AR1412" s="41"/>
      <c r="AS1412" s="41"/>
      <c r="AT1412" s="41"/>
      <c r="AU1412" s="41"/>
      <c r="AV1412" s="41"/>
      <c r="AW1412" s="41"/>
      <c r="AX1412" s="41"/>
      <c r="AY1412" s="41"/>
      <c r="AZ1412" s="41"/>
      <c r="BA1412" s="41"/>
      <c r="BB1412" s="41"/>
    </row>
    <row r="1413" spans="20:54" s="42" customFormat="1" x14ac:dyDescent="0.25">
      <c r="T1413" s="41"/>
      <c r="W1413" s="43"/>
      <c r="X1413" s="43"/>
      <c r="Y1413" s="43"/>
      <c r="Z1413" s="43"/>
      <c r="AA1413" s="43"/>
      <c r="AB1413" s="43"/>
      <c r="AC1413" s="43"/>
      <c r="AD1413" s="43"/>
      <c r="AE1413" s="43"/>
      <c r="AF1413" s="43"/>
      <c r="AG1413" s="43"/>
      <c r="AH1413" s="43"/>
      <c r="AI1413" s="43"/>
      <c r="AJ1413" s="43"/>
      <c r="AK1413" s="43"/>
      <c r="AL1413" s="43"/>
      <c r="AM1413" s="43"/>
      <c r="AN1413" s="43"/>
      <c r="AO1413" s="43"/>
      <c r="AP1413" s="43"/>
      <c r="AQ1413" s="41"/>
      <c r="AR1413" s="41"/>
      <c r="AS1413" s="41"/>
      <c r="AT1413" s="41"/>
      <c r="AU1413" s="41"/>
      <c r="AV1413" s="41"/>
      <c r="AW1413" s="41"/>
      <c r="AX1413" s="41"/>
      <c r="AY1413" s="41"/>
      <c r="AZ1413" s="41"/>
      <c r="BA1413" s="41"/>
      <c r="BB1413" s="41"/>
    </row>
    <row r="1414" spans="20:54" s="42" customFormat="1" x14ac:dyDescent="0.25">
      <c r="T1414" s="41"/>
      <c r="W1414" s="43"/>
      <c r="X1414" s="43"/>
      <c r="Y1414" s="43"/>
      <c r="Z1414" s="43"/>
      <c r="AA1414" s="43"/>
      <c r="AB1414" s="43"/>
      <c r="AC1414" s="43"/>
      <c r="AD1414" s="43"/>
      <c r="AE1414" s="43"/>
      <c r="AF1414" s="43"/>
      <c r="AG1414" s="43"/>
      <c r="AH1414" s="43"/>
      <c r="AI1414" s="43"/>
      <c r="AJ1414" s="43"/>
      <c r="AK1414" s="43"/>
      <c r="AL1414" s="43"/>
      <c r="AM1414" s="43"/>
      <c r="AN1414" s="43"/>
      <c r="AO1414" s="43"/>
      <c r="AP1414" s="43"/>
      <c r="AQ1414" s="41"/>
      <c r="AR1414" s="41"/>
      <c r="AS1414" s="41"/>
      <c r="AT1414" s="41"/>
      <c r="AU1414" s="41"/>
      <c r="AV1414" s="41"/>
      <c r="AW1414" s="41"/>
      <c r="AX1414" s="41"/>
      <c r="AY1414" s="41"/>
      <c r="AZ1414" s="41"/>
      <c r="BA1414" s="41"/>
      <c r="BB1414" s="41"/>
    </row>
    <row r="1415" spans="20:54" s="42" customFormat="1" x14ac:dyDescent="0.25">
      <c r="T1415" s="41"/>
      <c r="W1415" s="43"/>
      <c r="X1415" s="43"/>
      <c r="Y1415" s="43"/>
      <c r="Z1415" s="43"/>
      <c r="AA1415" s="43"/>
      <c r="AB1415" s="43"/>
      <c r="AC1415" s="43"/>
      <c r="AD1415" s="43"/>
      <c r="AE1415" s="43"/>
      <c r="AF1415" s="43"/>
      <c r="AG1415" s="43"/>
      <c r="AH1415" s="43"/>
      <c r="AI1415" s="43"/>
      <c r="AJ1415" s="43"/>
      <c r="AK1415" s="43"/>
      <c r="AL1415" s="43"/>
      <c r="AM1415" s="43"/>
      <c r="AN1415" s="43"/>
      <c r="AO1415" s="43"/>
      <c r="AP1415" s="43"/>
      <c r="AQ1415" s="41"/>
      <c r="AR1415" s="41"/>
      <c r="AS1415" s="41"/>
      <c r="AT1415" s="41"/>
      <c r="AU1415" s="41"/>
      <c r="AV1415" s="41"/>
      <c r="AW1415" s="41"/>
      <c r="AX1415" s="41"/>
      <c r="AY1415" s="41"/>
      <c r="AZ1415" s="41"/>
      <c r="BA1415" s="41"/>
      <c r="BB1415" s="41"/>
    </row>
    <row r="1416" spans="20:54" s="42" customFormat="1" x14ac:dyDescent="0.25">
      <c r="T1416" s="41"/>
      <c r="W1416" s="43"/>
      <c r="X1416" s="43"/>
      <c r="Y1416" s="43"/>
      <c r="Z1416" s="43"/>
      <c r="AA1416" s="43"/>
      <c r="AB1416" s="43"/>
      <c r="AC1416" s="43"/>
      <c r="AD1416" s="43"/>
      <c r="AE1416" s="43"/>
      <c r="AF1416" s="43"/>
      <c r="AG1416" s="43"/>
      <c r="AH1416" s="43"/>
      <c r="AI1416" s="43"/>
      <c r="AJ1416" s="43"/>
      <c r="AK1416" s="43"/>
      <c r="AL1416" s="43"/>
      <c r="AM1416" s="43"/>
      <c r="AN1416" s="43"/>
      <c r="AO1416" s="43"/>
      <c r="AP1416" s="43"/>
      <c r="AQ1416" s="41"/>
      <c r="AR1416" s="41"/>
      <c r="AS1416" s="41"/>
      <c r="AT1416" s="41"/>
      <c r="AU1416" s="41"/>
      <c r="AV1416" s="41"/>
      <c r="AW1416" s="41"/>
      <c r="AX1416" s="41"/>
      <c r="AY1416" s="41"/>
      <c r="AZ1416" s="41"/>
      <c r="BA1416" s="41"/>
      <c r="BB1416" s="41"/>
    </row>
    <row r="1417" spans="20:54" s="42" customFormat="1" x14ac:dyDescent="0.25">
      <c r="T1417" s="41"/>
      <c r="W1417" s="43"/>
      <c r="X1417" s="43"/>
      <c r="Y1417" s="43"/>
      <c r="Z1417" s="43"/>
      <c r="AA1417" s="43"/>
      <c r="AB1417" s="43"/>
      <c r="AC1417" s="43"/>
      <c r="AD1417" s="43"/>
      <c r="AE1417" s="43"/>
      <c r="AF1417" s="43"/>
      <c r="AG1417" s="43"/>
      <c r="AH1417" s="43"/>
      <c r="AI1417" s="43"/>
      <c r="AJ1417" s="43"/>
      <c r="AK1417" s="43"/>
      <c r="AL1417" s="43"/>
      <c r="AM1417" s="43"/>
      <c r="AN1417" s="43"/>
      <c r="AO1417" s="43"/>
      <c r="AP1417" s="43"/>
      <c r="AQ1417" s="41"/>
      <c r="AR1417" s="41"/>
      <c r="AS1417" s="41"/>
      <c r="AT1417" s="41"/>
      <c r="AU1417" s="41"/>
      <c r="AV1417" s="41"/>
      <c r="AW1417" s="41"/>
      <c r="AX1417" s="41"/>
      <c r="AY1417" s="41"/>
      <c r="AZ1417" s="41"/>
      <c r="BA1417" s="41"/>
      <c r="BB1417" s="41"/>
    </row>
    <row r="1418" spans="20:54" s="42" customFormat="1" x14ac:dyDescent="0.25">
      <c r="T1418" s="41"/>
      <c r="W1418" s="43"/>
      <c r="X1418" s="43"/>
      <c r="Y1418" s="43"/>
      <c r="Z1418" s="43"/>
      <c r="AA1418" s="43"/>
      <c r="AB1418" s="43"/>
      <c r="AC1418" s="43"/>
      <c r="AD1418" s="43"/>
      <c r="AE1418" s="43"/>
      <c r="AF1418" s="43"/>
      <c r="AG1418" s="43"/>
      <c r="AH1418" s="43"/>
      <c r="AI1418" s="43"/>
      <c r="AJ1418" s="43"/>
      <c r="AK1418" s="43"/>
      <c r="AL1418" s="43"/>
      <c r="AM1418" s="43"/>
      <c r="AN1418" s="43"/>
      <c r="AO1418" s="43"/>
      <c r="AP1418" s="43"/>
      <c r="AQ1418" s="41"/>
      <c r="AR1418" s="41"/>
      <c r="AS1418" s="41"/>
      <c r="AT1418" s="41"/>
      <c r="AU1418" s="41"/>
      <c r="AV1418" s="41"/>
      <c r="AW1418" s="41"/>
      <c r="AX1418" s="41"/>
      <c r="AY1418" s="41"/>
      <c r="AZ1418" s="41"/>
      <c r="BA1418" s="41"/>
      <c r="BB1418" s="41"/>
    </row>
    <row r="1419" spans="20:54" s="42" customFormat="1" x14ac:dyDescent="0.25">
      <c r="T1419" s="41"/>
      <c r="W1419" s="43"/>
      <c r="X1419" s="43"/>
      <c r="Y1419" s="43"/>
      <c r="Z1419" s="43"/>
      <c r="AA1419" s="43"/>
      <c r="AB1419" s="43"/>
      <c r="AC1419" s="43"/>
      <c r="AD1419" s="43"/>
      <c r="AE1419" s="43"/>
      <c r="AF1419" s="43"/>
      <c r="AG1419" s="43"/>
      <c r="AH1419" s="43"/>
      <c r="AI1419" s="43"/>
      <c r="AJ1419" s="43"/>
      <c r="AK1419" s="43"/>
      <c r="AL1419" s="43"/>
      <c r="AM1419" s="43"/>
      <c r="AN1419" s="43"/>
      <c r="AO1419" s="43"/>
      <c r="AP1419" s="43"/>
      <c r="AQ1419" s="41"/>
      <c r="AR1419" s="41"/>
      <c r="AS1419" s="41"/>
      <c r="AT1419" s="41"/>
      <c r="AU1419" s="41"/>
      <c r="AV1419" s="41"/>
      <c r="AW1419" s="41"/>
      <c r="AX1419" s="41"/>
      <c r="AY1419" s="41"/>
      <c r="AZ1419" s="41"/>
      <c r="BA1419" s="41"/>
      <c r="BB1419" s="41"/>
    </row>
    <row r="1420" spans="20:54" s="42" customFormat="1" x14ac:dyDescent="0.25">
      <c r="T1420" s="41"/>
      <c r="W1420" s="43"/>
      <c r="X1420" s="43"/>
      <c r="Y1420" s="43"/>
      <c r="Z1420" s="43"/>
      <c r="AA1420" s="43"/>
      <c r="AB1420" s="43"/>
      <c r="AC1420" s="43"/>
      <c r="AD1420" s="43"/>
      <c r="AE1420" s="43"/>
      <c r="AF1420" s="43"/>
      <c r="AG1420" s="43"/>
      <c r="AH1420" s="43"/>
      <c r="AI1420" s="43"/>
      <c r="AJ1420" s="43"/>
      <c r="AK1420" s="43"/>
      <c r="AL1420" s="43"/>
      <c r="AM1420" s="43"/>
      <c r="AN1420" s="43"/>
      <c r="AO1420" s="43"/>
      <c r="AP1420" s="43"/>
      <c r="AQ1420" s="41"/>
      <c r="AR1420" s="41"/>
      <c r="AS1420" s="41"/>
      <c r="AT1420" s="41"/>
      <c r="AU1420" s="41"/>
      <c r="AV1420" s="41"/>
      <c r="AW1420" s="41"/>
      <c r="AX1420" s="41"/>
      <c r="AY1420" s="41"/>
      <c r="AZ1420" s="41"/>
      <c r="BA1420" s="41"/>
      <c r="BB1420" s="41"/>
    </row>
    <row r="1421" spans="20:54" s="42" customFormat="1" x14ac:dyDescent="0.25">
      <c r="T1421" s="41"/>
      <c r="W1421" s="43"/>
      <c r="X1421" s="43"/>
      <c r="Y1421" s="43"/>
      <c r="Z1421" s="43"/>
      <c r="AA1421" s="43"/>
      <c r="AB1421" s="43"/>
      <c r="AC1421" s="43"/>
      <c r="AD1421" s="43"/>
      <c r="AE1421" s="43"/>
      <c r="AF1421" s="43"/>
      <c r="AG1421" s="43"/>
      <c r="AH1421" s="43"/>
      <c r="AI1421" s="43"/>
      <c r="AJ1421" s="43"/>
      <c r="AK1421" s="43"/>
      <c r="AL1421" s="43"/>
      <c r="AM1421" s="43"/>
      <c r="AN1421" s="43"/>
      <c r="AO1421" s="43"/>
      <c r="AP1421" s="43"/>
      <c r="AQ1421" s="41"/>
      <c r="AR1421" s="41"/>
      <c r="AS1421" s="41"/>
      <c r="AT1421" s="41"/>
      <c r="AU1421" s="41"/>
      <c r="AV1421" s="41"/>
      <c r="AW1421" s="41"/>
      <c r="AX1421" s="41"/>
      <c r="AY1421" s="41"/>
      <c r="AZ1421" s="41"/>
      <c r="BA1421" s="41"/>
      <c r="BB1421" s="41"/>
    </row>
    <row r="1422" spans="20:54" s="42" customFormat="1" x14ac:dyDescent="0.25">
      <c r="T1422" s="41"/>
      <c r="W1422" s="43"/>
      <c r="X1422" s="43"/>
      <c r="Y1422" s="43"/>
      <c r="Z1422" s="43"/>
      <c r="AA1422" s="43"/>
      <c r="AB1422" s="43"/>
      <c r="AC1422" s="43"/>
      <c r="AD1422" s="43"/>
      <c r="AE1422" s="43"/>
      <c r="AF1422" s="43"/>
      <c r="AG1422" s="43"/>
      <c r="AH1422" s="43"/>
      <c r="AI1422" s="43"/>
      <c r="AJ1422" s="43"/>
      <c r="AK1422" s="43"/>
      <c r="AL1422" s="43"/>
      <c r="AM1422" s="43"/>
      <c r="AN1422" s="43"/>
      <c r="AO1422" s="43"/>
      <c r="AP1422" s="43"/>
      <c r="AQ1422" s="41"/>
      <c r="AR1422" s="41"/>
      <c r="AS1422" s="41"/>
      <c r="AT1422" s="41"/>
      <c r="AU1422" s="41"/>
      <c r="AV1422" s="41"/>
      <c r="AW1422" s="41"/>
      <c r="AX1422" s="41"/>
      <c r="AY1422" s="41"/>
      <c r="AZ1422" s="41"/>
      <c r="BA1422" s="41"/>
      <c r="BB1422" s="41"/>
    </row>
    <row r="1423" spans="20:54" s="42" customFormat="1" x14ac:dyDescent="0.25">
      <c r="T1423" s="41"/>
      <c r="W1423" s="43"/>
      <c r="X1423" s="43"/>
      <c r="Y1423" s="43"/>
      <c r="Z1423" s="43"/>
      <c r="AA1423" s="43"/>
      <c r="AB1423" s="43"/>
      <c r="AC1423" s="43"/>
      <c r="AD1423" s="43"/>
      <c r="AE1423" s="43"/>
      <c r="AF1423" s="43"/>
      <c r="AG1423" s="43"/>
      <c r="AH1423" s="43"/>
      <c r="AI1423" s="43"/>
      <c r="AJ1423" s="43"/>
      <c r="AK1423" s="43"/>
      <c r="AL1423" s="43"/>
      <c r="AM1423" s="43"/>
      <c r="AN1423" s="43"/>
      <c r="AO1423" s="43"/>
      <c r="AP1423" s="43"/>
      <c r="AQ1423" s="41"/>
      <c r="AR1423" s="41"/>
      <c r="AS1423" s="41"/>
      <c r="AT1423" s="41"/>
      <c r="AU1423" s="41"/>
      <c r="AV1423" s="41"/>
      <c r="AW1423" s="41"/>
      <c r="AX1423" s="41"/>
      <c r="AY1423" s="41"/>
      <c r="AZ1423" s="41"/>
      <c r="BA1423" s="41"/>
      <c r="BB1423" s="41"/>
    </row>
    <row r="1424" spans="20:54" s="42" customFormat="1" x14ac:dyDescent="0.25">
      <c r="T1424" s="41"/>
      <c r="W1424" s="43"/>
      <c r="X1424" s="43"/>
      <c r="Y1424" s="43"/>
      <c r="Z1424" s="43"/>
      <c r="AA1424" s="43"/>
      <c r="AB1424" s="43"/>
      <c r="AC1424" s="43"/>
      <c r="AD1424" s="43"/>
      <c r="AE1424" s="43"/>
      <c r="AF1424" s="43"/>
      <c r="AG1424" s="43"/>
      <c r="AH1424" s="43"/>
      <c r="AI1424" s="43"/>
      <c r="AJ1424" s="43"/>
      <c r="AK1424" s="43"/>
      <c r="AL1424" s="43"/>
      <c r="AM1424" s="43"/>
      <c r="AN1424" s="43"/>
      <c r="AO1424" s="43"/>
      <c r="AP1424" s="43"/>
      <c r="AQ1424" s="41"/>
      <c r="AR1424" s="41"/>
      <c r="AS1424" s="41"/>
      <c r="AT1424" s="41"/>
      <c r="AU1424" s="41"/>
      <c r="AV1424" s="41"/>
      <c r="AW1424" s="41"/>
      <c r="AX1424" s="41"/>
      <c r="AY1424" s="41"/>
      <c r="AZ1424" s="41"/>
      <c r="BA1424" s="41"/>
      <c r="BB1424" s="41"/>
    </row>
    <row r="1425" spans="20:54" s="42" customFormat="1" x14ac:dyDescent="0.25">
      <c r="T1425" s="41"/>
      <c r="W1425" s="43"/>
      <c r="X1425" s="43"/>
      <c r="Y1425" s="43"/>
      <c r="Z1425" s="43"/>
      <c r="AA1425" s="43"/>
      <c r="AB1425" s="43"/>
      <c r="AC1425" s="43"/>
      <c r="AD1425" s="43"/>
      <c r="AE1425" s="43"/>
      <c r="AF1425" s="43"/>
      <c r="AG1425" s="43"/>
      <c r="AH1425" s="43"/>
      <c r="AI1425" s="43"/>
      <c r="AJ1425" s="43"/>
      <c r="AK1425" s="43"/>
      <c r="AL1425" s="43"/>
      <c r="AM1425" s="43"/>
      <c r="AN1425" s="43"/>
      <c r="AO1425" s="43"/>
      <c r="AP1425" s="43"/>
      <c r="AQ1425" s="41"/>
      <c r="AR1425" s="41"/>
      <c r="AS1425" s="41"/>
      <c r="AT1425" s="41"/>
      <c r="AU1425" s="41"/>
      <c r="AV1425" s="41"/>
      <c r="AW1425" s="41"/>
      <c r="AX1425" s="41"/>
      <c r="AY1425" s="41"/>
      <c r="AZ1425" s="41"/>
      <c r="BA1425" s="41"/>
      <c r="BB1425" s="41"/>
    </row>
    <row r="1426" spans="20:54" s="42" customFormat="1" x14ac:dyDescent="0.25">
      <c r="T1426" s="41"/>
      <c r="W1426" s="43"/>
      <c r="X1426" s="43"/>
      <c r="Y1426" s="43"/>
      <c r="Z1426" s="43"/>
      <c r="AA1426" s="43"/>
      <c r="AB1426" s="43"/>
      <c r="AC1426" s="43"/>
      <c r="AD1426" s="43"/>
      <c r="AE1426" s="43"/>
      <c r="AF1426" s="43"/>
      <c r="AG1426" s="43"/>
      <c r="AH1426" s="43"/>
      <c r="AI1426" s="43"/>
      <c r="AJ1426" s="43"/>
      <c r="AK1426" s="43"/>
      <c r="AL1426" s="43"/>
      <c r="AM1426" s="43"/>
      <c r="AN1426" s="43"/>
      <c r="AO1426" s="43"/>
      <c r="AP1426" s="43"/>
      <c r="AQ1426" s="41"/>
      <c r="AR1426" s="41"/>
      <c r="AS1426" s="41"/>
      <c r="AT1426" s="41"/>
      <c r="AU1426" s="41"/>
      <c r="AV1426" s="41"/>
      <c r="AW1426" s="41"/>
      <c r="AX1426" s="41"/>
      <c r="AY1426" s="41"/>
      <c r="AZ1426" s="41"/>
      <c r="BA1426" s="41"/>
      <c r="BB1426" s="41"/>
    </row>
    <row r="1427" spans="20:54" s="42" customFormat="1" x14ac:dyDescent="0.25">
      <c r="T1427" s="41"/>
      <c r="W1427" s="43"/>
      <c r="X1427" s="43"/>
      <c r="Y1427" s="43"/>
      <c r="Z1427" s="43"/>
      <c r="AA1427" s="43"/>
      <c r="AB1427" s="43"/>
      <c r="AC1427" s="43"/>
      <c r="AD1427" s="43"/>
      <c r="AE1427" s="43"/>
      <c r="AF1427" s="43"/>
      <c r="AG1427" s="43"/>
      <c r="AH1427" s="43"/>
      <c r="AI1427" s="43"/>
      <c r="AJ1427" s="43"/>
      <c r="AK1427" s="43"/>
      <c r="AL1427" s="43"/>
      <c r="AM1427" s="43"/>
      <c r="AN1427" s="43"/>
      <c r="AO1427" s="43"/>
      <c r="AP1427" s="43"/>
      <c r="AQ1427" s="41"/>
      <c r="AR1427" s="41"/>
      <c r="AS1427" s="41"/>
      <c r="AT1427" s="41"/>
      <c r="AU1427" s="41"/>
      <c r="AV1427" s="41"/>
      <c r="AW1427" s="41"/>
      <c r="AX1427" s="41"/>
      <c r="AY1427" s="41"/>
      <c r="AZ1427" s="41"/>
      <c r="BA1427" s="41"/>
      <c r="BB1427" s="41"/>
    </row>
    <row r="1428" spans="20:54" s="42" customFormat="1" x14ac:dyDescent="0.25">
      <c r="T1428" s="41"/>
      <c r="W1428" s="43"/>
      <c r="X1428" s="43"/>
      <c r="Y1428" s="43"/>
      <c r="Z1428" s="43"/>
      <c r="AA1428" s="43"/>
      <c r="AB1428" s="43"/>
      <c r="AC1428" s="43"/>
      <c r="AD1428" s="43"/>
      <c r="AE1428" s="43"/>
      <c r="AF1428" s="43"/>
      <c r="AG1428" s="43"/>
      <c r="AH1428" s="43"/>
      <c r="AI1428" s="43"/>
      <c r="AJ1428" s="43"/>
      <c r="AK1428" s="43"/>
      <c r="AL1428" s="43"/>
      <c r="AM1428" s="43"/>
      <c r="AN1428" s="43"/>
      <c r="AO1428" s="43"/>
      <c r="AP1428" s="43"/>
      <c r="AQ1428" s="41"/>
      <c r="AR1428" s="41"/>
      <c r="AS1428" s="41"/>
      <c r="AT1428" s="41"/>
      <c r="AU1428" s="41"/>
      <c r="AV1428" s="41"/>
      <c r="AW1428" s="41"/>
      <c r="AX1428" s="41"/>
      <c r="AY1428" s="41"/>
      <c r="AZ1428" s="41"/>
      <c r="BA1428" s="41"/>
      <c r="BB1428" s="41"/>
    </row>
    <row r="1429" spans="20:54" s="42" customFormat="1" x14ac:dyDescent="0.25">
      <c r="T1429" s="41"/>
      <c r="W1429" s="43"/>
      <c r="X1429" s="43"/>
      <c r="Y1429" s="43"/>
      <c r="Z1429" s="43"/>
      <c r="AA1429" s="43"/>
      <c r="AB1429" s="43"/>
      <c r="AC1429" s="43"/>
      <c r="AD1429" s="43"/>
      <c r="AE1429" s="43"/>
      <c r="AF1429" s="43"/>
      <c r="AG1429" s="43"/>
      <c r="AH1429" s="43"/>
      <c r="AI1429" s="43"/>
      <c r="AJ1429" s="43"/>
      <c r="AK1429" s="43"/>
      <c r="AL1429" s="43"/>
      <c r="AM1429" s="43"/>
      <c r="AN1429" s="43"/>
      <c r="AO1429" s="43"/>
      <c r="AP1429" s="43"/>
      <c r="AQ1429" s="41"/>
      <c r="AR1429" s="41"/>
      <c r="AS1429" s="41"/>
      <c r="AT1429" s="41"/>
      <c r="AU1429" s="41"/>
      <c r="AV1429" s="41"/>
      <c r="AW1429" s="41"/>
      <c r="AX1429" s="41"/>
      <c r="AY1429" s="41"/>
      <c r="AZ1429" s="41"/>
      <c r="BA1429" s="41"/>
      <c r="BB1429" s="41"/>
    </row>
    <row r="1430" spans="20:54" s="42" customFormat="1" x14ac:dyDescent="0.25">
      <c r="T1430" s="41"/>
      <c r="W1430" s="43"/>
      <c r="X1430" s="43"/>
      <c r="Y1430" s="43"/>
      <c r="Z1430" s="43"/>
      <c r="AA1430" s="43"/>
      <c r="AB1430" s="43"/>
      <c r="AC1430" s="43"/>
      <c r="AD1430" s="43"/>
      <c r="AE1430" s="43"/>
      <c r="AF1430" s="43"/>
      <c r="AG1430" s="43"/>
      <c r="AH1430" s="43"/>
      <c r="AI1430" s="43"/>
      <c r="AJ1430" s="43"/>
      <c r="AK1430" s="43"/>
      <c r="AL1430" s="43"/>
      <c r="AM1430" s="43"/>
      <c r="AN1430" s="43"/>
      <c r="AO1430" s="43"/>
      <c r="AP1430" s="43"/>
      <c r="AQ1430" s="41"/>
      <c r="AR1430" s="41"/>
      <c r="AS1430" s="41"/>
      <c r="AT1430" s="41"/>
      <c r="AU1430" s="41"/>
      <c r="AV1430" s="41"/>
      <c r="AW1430" s="41"/>
      <c r="AX1430" s="41"/>
      <c r="AY1430" s="41"/>
      <c r="AZ1430" s="41"/>
      <c r="BA1430" s="41"/>
      <c r="BB1430" s="41"/>
    </row>
    <row r="1431" spans="20:54" s="42" customFormat="1" x14ac:dyDescent="0.25">
      <c r="T1431" s="41"/>
      <c r="W1431" s="43"/>
      <c r="X1431" s="43"/>
      <c r="Y1431" s="43"/>
      <c r="Z1431" s="43"/>
      <c r="AA1431" s="43"/>
      <c r="AB1431" s="43"/>
      <c r="AC1431" s="43"/>
      <c r="AD1431" s="43"/>
      <c r="AE1431" s="43"/>
      <c r="AF1431" s="43"/>
      <c r="AG1431" s="43"/>
      <c r="AH1431" s="43"/>
      <c r="AI1431" s="43"/>
      <c r="AJ1431" s="43"/>
      <c r="AK1431" s="43"/>
      <c r="AL1431" s="43"/>
      <c r="AM1431" s="43"/>
      <c r="AN1431" s="43"/>
      <c r="AO1431" s="43"/>
      <c r="AP1431" s="43"/>
      <c r="AQ1431" s="41"/>
      <c r="AR1431" s="41"/>
      <c r="AS1431" s="41"/>
      <c r="AT1431" s="41"/>
      <c r="AU1431" s="41"/>
      <c r="AV1431" s="41"/>
      <c r="AW1431" s="41"/>
      <c r="AX1431" s="41"/>
      <c r="AY1431" s="41"/>
      <c r="AZ1431" s="41"/>
      <c r="BA1431" s="41"/>
      <c r="BB1431" s="41"/>
    </row>
  </sheetData>
  <mergeCells count="1470">
    <mergeCell ref="BC7:BD7"/>
    <mergeCell ref="BE7:BF7"/>
    <mergeCell ref="BG7:BH7"/>
    <mergeCell ref="BI7:BJ7"/>
    <mergeCell ref="BK7:BL7"/>
    <mergeCell ref="BM7:BN7"/>
    <mergeCell ref="BO7:BP7"/>
    <mergeCell ref="BQ7:BR7"/>
    <mergeCell ref="BS7:BT7"/>
    <mergeCell ref="BU7:BV7"/>
    <mergeCell ref="BW7:BX7"/>
    <mergeCell ref="BY7:BZ7"/>
    <mergeCell ref="BD9:BD26"/>
    <mergeCell ref="BF9:BF26"/>
    <mergeCell ref="BH9:BH26"/>
    <mergeCell ref="BD27:BD44"/>
    <mergeCell ref="BF27:BF44"/>
    <mergeCell ref="BH27:BH44"/>
    <mergeCell ref="BJ27:BJ44"/>
    <mergeCell ref="O197:Q197"/>
    <mergeCell ref="O198:Q198"/>
    <mergeCell ref="O199:Q199"/>
    <mergeCell ref="N197:N199"/>
    <mergeCell ref="M197:M199"/>
    <mergeCell ref="J1:L3"/>
    <mergeCell ref="M1:Q3"/>
    <mergeCell ref="BM27:BM44"/>
    <mergeCell ref="BI45:BI62"/>
    <mergeCell ref="BK45:BK62"/>
    <mergeCell ref="BM45:BM62"/>
    <mergeCell ref="BS45:BS62"/>
    <mergeCell ref="BU45:BU62"/>
    <mergeCell ref="BB45:BB62"/>
    <mergeCell ref="S180:S181"/>
    <mergeCell ref="T180:T181"/>
    <mergeCell ref="S108:S109"/>
    <mergeCell ref="T108:T109"/>
    <mergeCell ref="S112:S113"/>
    <mergeCell ref="T112:T113"/>
    <mergeCell ref="S114:T116"/>
    <mergeCell ref="S119:S120"/>
    <mergeCell ref="T119:T120"/>
    <mergeCell ref="S121:S123"/>
    <mergeCell ref="T121:T123"/>
    <mergeCell ref="S130:S131"/>
    <mergeCell ref="T130:T131"/>
    <mergeCell ref="S132:T134"/>
    <mergeCell ref="AY9:AY26"/>
    <mergeCell ref="AZ9:AZ26"/>
    <mergeCell ref="BA9:BA26"/>
    <mergeCell ref="AL19:AN19"/>
    <mergeCell ref="BW45:BW62"/>
    <mergeCell ref="BY45:BY62"/>
    <mergeCell ref="BE9:BE26"/>
    <mergeCell ref="BG9:BG26"/>
    <mergeCell ref="BO9:BO26"/>
    <mergeCell ref="BQ9:BQ26"/>
    <mergeCell ref="BS9:BS26"/>
    <mergeCell ref="BU9:BU26"/>
    <mergeCell ref="BW9:BW26"/>
    <mergeCell ref="BY9:BY26"/>
    <mergeCell ref="BO45:BO62"/>
    <mergeCell ref="BQ45:BQ62"/>
    <mergeCell ref="BK27:BK44"/>
    <mergeCell ref="BC27:BC44"/>
    <mergeCell ref="BE27:BE44"/>
    <mergeCell ref="BG27:BG44"/>
    <mergeCell ref="BO27:BO44"/>
    <mergeCell ref="BS27:BS44"/>
    <mergeCell ref="BU27:BU44"/>
    <mergeCell ref="BW27:BW44"/>
    <mergeCell ref="BY27:BY44"/>
    <mergeCell ref="BC45:BC62"/>
    <mergeCell ref="BC9:BC26"/>
    <mergeCell ref="BI9:BI26"/>
    <mergeCell ref="BK9:BK26"/>
    <mergeCell ref="BM9:BM26"/>
    <mergeCell ref="BI27:BI44"/>
    <mergeCell ref="BB9:BB26"/>
    <mergeCell ref="W10:X14"/>
    <mergeCell ref="Y10:Z14"/>
    <mergeCell ref="AB10:AC14"/>
    <mergeCell ref="AD10:AE14"/>
    <mergeCell ref="BQ27:BQ44"/>
    <mergeCell ref="BE45:BE62"/>
    <mergeCell ref="BG45:BG62"/>
    <mergeCell ref="AU9:AU10"/>
    <mergeCell ref="AV9:AV26"/>
    <mergeCell ref="AW9:AW26"/>
    <mergeCell ref="AX9:AX26"/>
    <mergeCell ref="AU11:AU26"/>
    <mergeCell ref="AG9:AH9"/>
    <mergeCell ref="AI9:AJ9"/>
    <mergeCell ref="AL9:AM9"/>
    <mergeCell ref="AN9:AO9"/>
    <mergeCell ref="AQ9:AQ26"/>
    <mergeCell ref="AL20:AN20"/>
    <mergeCell ref="W21:Y21"/>
    <mergeCell ref="AR9:AR26"/>
    <mergeCell ref="AG10:AH14"/>
    <mergeCell ref="AI10:AJ14"/>
    <mergeCell ref="AL10:AM14"/>
    <mergeCell ref="AN10:AO14"/>
    <mergeCell ref="AG15:AH15"/>
    <mergeCell ref="AG21:AI21"/>
    <mergeCell ref="AL21:AN21"/>
    <mergeCell ref="AL18:AM18"/>
    <mergeCell ref="AN18:AO18"/>
    <mergeCell ref="W19:Y19"/>
    <mergeCell ref="AB19:AD19"/>
    <mergeCell ref="S182:S183"/>
    <mergeCell ref="T182:T183"/>
    <mergeCell ref="S184:S185"/>
    <mergeCell ref="T184:T185"/>
    <mergeCell ref="S186:T188"/>
    <mergeCell ref="S137:S138"/>
    <mergeCell ref="T137:T138"/>
    <mergeCell ref="S139:S141"/>
    <mergeCell ref="T139:T141"/>
    <mergeCell ref="S142:S143"/>
    <mergeCell ref="T142:T143"/>
    <mergeCell ref="S144:S145"/>
    <mergeCell ref="T144:T145"/>
    <mergeCell ref="S146:S147"/>
    <mergeCell ref="T146:T147"/>
    <mergeCell ref="S148:S149"/>
    <mergeCell ref="T148:T149"/>
    <mergeCell ref="S150:T152"/>
    <mergeCell ref="S155:S156"/>
    <mergeCell ref="T155:T156"/>
    <mergeCell ref="S157:S159"/>
    <mergeCell ref="T157:T159"/>
    <mergeCell ref="S173:S174"/>
    <mergeCell ref="T173:T174"/>
    <mergeCell ref="S175:S177"/>
    <mergeCell ref="T175:T177"/>
    <mergeCell ref="S178:S179"/>
    <mergeCell ref="T178:T179"/>
    <mergeCell ref="B743:B748"/>
    <mergeCell ref="B749:B753"/>
    <mergeCell ref="S11:S12"/>
    <mergeCell ref="T11:T12"/>
    <mergeCell ref="S13:S15"/>
    <mergeCell ref="T13:T15"/>
    <mergeCell ref="T16:T17"/>
    <mergeCell ref="S16:S17"/>
    <mergeCell ref="S18:S19"/>
    <mergeCell ref="T18:T19"/>
    <mergeCell ref="S20:S21"/>
    <mergeCell ref="T20:T21"/>
    <mergeCell ref="S22:S23"/>
    <mergeCell ref="T22:T23"/>
    <mergeCell ref="S24:T26"/>
    <mergeCell ref="S29:S30"/>
    <mergeCell ref="T29:T30"/>
    <mergeCell ref="S31:S33"/>
    <mergeCell ref="T31:T33"/>
    <mergeCell ref="S34:S35"/>
    <mergeCell ref="T34:T35"/>
    <mergeCell ref="I13:I26"/>
    <mergeCell ref="G27:G44"/>
    <mergeCell ref="H27:H44"/>
    <mergeCell ref="I27:I29"/>
    <mergeCell ref="J27:J29"/>
    <mergeCell ref="K27:K29"/>
    <mergeCell ref="L27:L44"/>
    <mergeCell ref="J48:J62"/>
    <mergeCell ref="K48:K62"/>
    <mergeCell ref="M9:M26"/>
    <mergeCell ref="N9:N26"/>
    <mergeCell ref="B707:C707"/>
    <mergeCell ref="B708:B713"/>
    <mergeCell ref="U7:U8"/>
    <mergeCell ref="AU7:AU8"/>
    <mergeCell ref="AV7:AV8"/>
    <mergeCell ref="AW7:AW8"/>
    <mergeCell ref="W8:Z8"/>
    <mergeCell ref="AB8:AE8"/>
    <mergeCell ref="AG8:AJ8"/>
    <mergeCell ref="AL8:AO8"/>
    <mergeCell ref="AG17:AH17"/>
    <mergeCell ref="AI17:AJ17"/>
    <mergeCell ref="AL17:AM17"/>
    <mergeCell ref="AN17:AO17"/>
    <mergeCell ref="W18:X18"/>
    <mergeCell ref="Y18:Z18"/>
    <mergeCell ref="AB18:AC18"/>
    <mergeCell ref="AI15:AJ15"/>
    <mergeCell ref="W9:X9"/>
    <mergeCell ref="Y9:Z9"/>
    <mergeCell ref="AB9:AC9"/>
    <mergeCell ref="AD9:AE9"/>
    <mergeCell ref="T72:T73"/>
    <mergeCell ref="S74:S75"/>
    <mergeCell ref="T74:T75"/>
    <mergeCell ref="S76:S77"/>
    <mergeCell ref="T76:T77"/>
    <mergeCell ref="S78:T80"/>
    <mergeCell ref="S83:S84"/>
    <mergeCell ref="T83:T84"/>
    <mergeCell ref="S85:S87"/>
    <mergeCell ref="T85:T87"/>
    <mergeCell ref="I67:I80"/>
    <mergeCell ref="J84:J98"/>
    <mergeCell ref="K84:K98"/>
    <mergeCell ref="I85:I98"/>
    <mergeCell ref="S94:S95"/>
    <mergeCell ref="T94:T95"/>
    <mergeCell ref="S96:T98"/>
    <mergeCell ref="L81:L98"/>
    <mergeCell ref="J120:J134"/>
    <mergeCell ref="G5:G8"/>
    <mergeCell ref="H5:H8"/>
    <mergeCell ref="I5:M6"/>
    <mergeCell ref="N5:V5"/>
    <mergeCell ref="AQ5:AT5"/>
    <mergeCell ref="AU5:AW6"/>
    <mergeCell ref="AT6:AT8"/>
    <mergeCell ref="R7:R8"/>
    <mergeCell ref="S7:S8"/>
    <mergeCell ref="T7:T8"/>
    <mergeCell ref="S101:S102"/>
    <mergeCell ref="T101:T102"/>
    <mergeCell ref="S103:S105"/>
    <mergeCell ref="T103:T105"/>
    <mergeCell ref="S106:S107"/>
    <mergeCell ref="T106:T107"/>
    <mergeCell ref="S110:S111"/>
    <mergeCell ref="T110:T111"/>
    <mergeCell ref="AL15:AM15"/>
    <mergeCell ref="AN15:AO15"/>
    <mergeCell ref="O9:O26"/>
    <mergeCell ref="AS9:AS26"/>
    <mergeCell ref="AT9:AT26"/>
    <mergeCell ref="B714:B719"/>
    <mergeCell ref="B720:B725"/>
    <mergeCell ref="B726:B731"/>
    <mergeCell ref="B732:B737"/>
    <mergeCell ref="B738:B742"/>
    <mergeCell ref="S36:S37"/>
    <mergeCell ref="T36:T37"/>
    <mergeCell ref="S38:S39"/>
    <mergeCell ref="T38:T39"/>
    <mergeCell ref="S40:S41"/>
    <mergeCell ref="T40:T41"/>
    <mergeCell ref="S42:T44"/>
    <mergeCell ref="S47:S48"/>
    <mergeCell ref="S49:S51"/>
    <mergeCell ref="S52:S53"/>
    <mergeCell ref="S54:S55"/>
    <mergeCell ref="I49:I62"/>
    <mergeCell ref="S58:S59"/>
    <mergeCell ref="I31:I44"/>
    <mergeCell ref="S56:S57"/>
    <mergeCell ref="R63:R80"/>
    <mergeCell ref="S90:S91"/>
    <mergeCell ref="T90:T91"/>
    <mergeCell ref="S92:S93"/>
    <mergeCell ref="T92:T93"/>
    <mergeCell ref="K120:K134"/>
    <mergeCell ref="I121:I134"/>
    <mergeCell ref="G45:G62"/>
    <mergeCell ref="H45:H62"/>
    <mergeCell ref="I45:I47"/>
    <mergeCell ref="J45:J47"/>
    <mergeCell ref="K45:K47"/>
    <mergeCell ref="AZ6:AZ8"/>
    <mergeCell ref="BA6:BA8"/>
    <mergeCell ref="BB6:BB8"/>
    <mergeCell ref="I7:I8"/>
    <mergeCell ref="J7:J8"/>
    <mergeCell ref="K7:K8"/>
    <mergeCell ref="L7:L8"/>
    <mergeCell ref="M7:M8"/>
    <mergeCell ref="P7:P8"/>
    <mergeCell ref="Q7:Q8"/>
    <mergeCell ref="AX5:AX8"/>
    <mergeCell ref="AY5:AY8"/>
    <mergeCell ref="AZ5:BB5"/>
    <mergeCell ref="N6:O8"/>
    <mergeCell ref="P6:R6"/>
    <mergeCell ref="S6:U6"/>
    <mergeCell ref="V6:V8"/>
    <mergeCell ref="AQ6:AQ8"/>
    <mergeCell ref="AR6:AR8"/>
    <mergeCell ref="AS6:AS8"/>
    <mergeCell ref="AG19:AI19"/>
    <mergeCell ref="AL26:AN26"/>
    <mergeCell ref="AB24:AD24"/>
    <mergeCell ref="AG24:AI24"/>
    <mergeCell ref="AL24:AN24"/>
    <mergeCell ref="W25:Y25"/>
    <mergeCell ref="AB25:AD25"/>
    <mergeCell ref="AG25:AI25"/>
    <mergeCell ref="AL25:AN25"/>
    <mergeCell ref="AG22:AI22"/>
    <mergeCell ref="AL22:AN22"/>
    <mergeCell ref="AG23:AI23"/>
    <mergeCell ref="AL23:AN23"/>
    <mergeCell ref="AG20:AI20"/>
    <mergeCell ref="AD18:AE18"/>
    <mergeCell ref="AG18:AH18"/>
    <mergeCell ref="AI18:AJ18"/>
    <mergeCell ref="W26:Y26"/>
    <mergeCell ref="AB26:AD26"/>
    <mergeCell ref="W20:Y20"/>
    <mergeCell ref="AB20:AD20"/>
    <mergeCell ref="AG26:AI26"/>
    <mergeCell ref="AG16:AH16"/>
    <mergeCell ref="AI16:AJ16"/>
    <mergeCell ref="AL16:AM16"/>
    <mergeCell ref="AN16:AO16"/>
    <mergeCell ref="G9:G26"/>
    <mergeCell ref="H9:H26"/>
    <mergeCell ref="I9:I11"/>
    <mergeCell ref="J9:J11"/>
    <mergeCell ref="K9:K11"/>
    <mergeCell ref="L9:L26"/>
    <mergeCell ref="U9:U26"/>
    <mergeCell ref="V9:V26"/>
    <mergeCell ref="Y15:Z15"/>
    <mergeCell ref="AB15:AC15"/>
    <mergeCell ref="AD15:AE15"/>
    <mergeCell ref="W22:Y22"/>
    <mergeCell ref="AB22:AD22"/>
    <mergeCell ref="W23:Y23"/>
    <mergeCell ref="AB23:AD23"/>
    <mergeCell ref="W24:Y24"/>
    <mergeCell ref="W17:X17"/>
    <mergeCell ref="Y17:Z17"/>
    <mergeCell ref="AB17:AC17"/>
    <mergeCell ref="AD17:AE17"/>
    <mergeCell ref="AB21:AD21"/>
    <mergeCell ref="W16:X16"/>
    <mergeCell ref="Y16:Z16"/>
    <mergeCell ref="AB16:AC16"/>
    <mergeCell ref="AD16:AE16"/>
    <mergeCell ref="J12:J26"/>
    <mergeCell ref="K12:K26"/>
    <mergeCell ref="W15:X15"/>
    <mergeCell ref="R9:R26"/>
    <mergeCell ref="AY27:AY44"/>
    <mergeCell ref="AZ27:AZ44"/>
    <mergeCell ref="W34:X34"/>
    <mergeCell ref="Y34:Z34"/>
    <mergeCell ref="AB34:AC34"/>
    <mergeCell ref="AD34:AE34"/>
    <mergeCell ref="AG34:AH34"/>
    <mergeCell ref="AI34:AJ34"/>
    <mergeCell ref="AL34:AM34"/>
    <mergeCell ref="AN34:AO34"/>
    <mergeCell ref="J30:J44"/>
    <mergeCell ref="K30:K44"/>
    <mergeCell ref="AG36:AH36"/>
    <mergeCell ref="AI36:AJ36"/>
    <mergeCell ref="AL36:AM36"/>
    <mergeCell ref="AN36:AO36"/>
    <mergeCell ref="W35:X35"/>
    <mergeCell ref="U27:U44"/>
    <mergeCell ref="V27:V44"/>
    <mergeCell ref="Y33:Z33"/>
    <mergeCell ref="AB33:AC33"/>
    <mergeCell ref="AD33:AE33"/>
    <mergeCell ref="M27:M44"/>
    <mergeCell ref="N27:N44"/>
    <mergeCell ref="O27:O44"/>
    <mergeCell ref="R27:R44"/>
    <mergeCell ref="W39:Y39"/>
    <mergeCell ref="AB39:AD39"/>
    <mergeCell ref="AG39:AI39"/>
    <mergeCell ref="AL39:AN39"/>
    <mergeCell ref="W40:Y40"/>
    <mergeCell ref="BA27:BA44"/>
    <mergeCell ref="BB27:BB44"/>
    <mergeCell ref="W28:X32"/>
    <mergeCell ref="Y28:Z32"/>
    <mergeCell ref="AB28:AC32"/>
    <mergeCell ref="AD28:AE32"/>
    <mergeCell ref="AG28:AH32"/>
    <mergeCell ref="AI28:AJ32"/>
    <mergeCell ref="AS27:AS44"/>
    <mergeCell ref="AT27:AT44"/>
    <mergeCell ref="AU27:AU28"/>
    <mergeCell ref="AV27:AV44"/>
    <mergeCell ref="AW27:AW44"/>
    <mergeCell ref="AX27:AX44"/>
    <mergeCell ref="AU29:AU44"/>
    <mergeCell ref="AG27:AH27"/>
    <mergeCell ref="AI27:AJ27"/>
    <mergeCell ref="AL27:AM27"/>
    <mergeCell ref="AN27:AO27"/>
    <mergeCell ref="AQ27:AQ44"/>
    <mergeCell ref="AR27:AR44"/>
    <mergeCell ref="AL28:AM32"/>
    <mergeCell ref="AN28:AO32"/>
    <mergeCell ref="AG33:AH33"/>
    <mergeCell ref="AI33:AJ33"/>
    <mergeCell ref="W27:X27"/>
    <mergeCell ref="Y27:Z27"/>
    <mergeCell ref="AB27:AC27"/>
    <mergeCell ref="AD27:AE27"/>
    <mergeCell ref="W33:X33"/>
    <mergeCell ref="AL33:AM33"/>
    <mergeCell ref="AN33:AO33"/>
    <mergeCell ref="AG40:AI40"/>
    <mergeCell ref="AL40:AN40"/>
    <mergeCell ref="W37:Y37"/>
    <mergeCell ref="AB37:AD37"/>
    <mergeCell ref="AG37:AI37"/>
    <mergeCell ref="AL37:AN37"/>
    <mergeCell ref="W38:Y38"/>
    <mergeCell ref="AB38:AD38"/>
    <mergeCell ref="AG38:AI38"/>
    <mergeCell ref="AL38:AN38"/>
    <mergeCell ref="AL35:AM35"/>
    <mergeCell ref="AN35:AO35"/>
    <mergeCell ref="W36:X36"/>
    <mergeCell ref="Y36:Z36"/>
    <mergeCell ref="AB36:AC36"/>
    <mergeCell ref="AD36:AE36"/>
    <mergeCell ref="Y35:Z35"/>
    <mergeCell ref="AB35:AC35"/>
    <mergeCell ref="AD35:AE35"/>
    <mergeCell ref="AG35:AH35"/>
    <mergeCell ref="AI35:AJ35"/>
    <mergeCell ref="AB40:AD40"/>
    <mergeCell ref="W43:Y43"/>
    <mergeCell ref="AB43:AD43"/>
    <mergeCell ref="AG43:AI43"/>
    <mergeCell ref="AL43:AN43"/>
    <mergeCell ref="W44:Y44"/>
    <mergeCell ref="AB44:AD44"/>
    <mergeCell ref="AG44:AI44"/>
    <mergeCell ref="AL44:AN44"/>
    <mergeCell ref="W41:Y41"/>
    <mergeCell ref="AB41:AD41"/>
    <mergeCell ref="AG41:AI41"/>
    <mergeCell ref="AL41:AN41"/>
    <mergeCell ref="W42:Y42"/>
    <mergeCell ref="AB42:AD42"/>
    <mergeCell ref="AG42:AI42"/>
    <mergeCell ref="AL42:AN42"/>
    <mergeCell ref="AG53:AH53"/>
    <mergeCell ref="AI53:AJ53"/>
    <mergeCell ref="AL53:AM53"/>
    <mergeCell ref="AN53:AO53"/>
    <mergeCell ref="Y53:Z53"/>
    <mergeCell ref="AB53:AC53"/>
    <mergeCell ref="AD53:AE53"/>
    <mergeCell ref="AL51:AM51"/>
    <mergeCell ref="AY45:AY62"/>
    <mergeCell ref="W52:X52"/>
    <mergeCell ref="Y52:Z52"/>
    <mergeCell ref="AB52:AC52"/>
    <mergeCell ref="AD52:AE52"/>
    <mergeCell ref="AG52:AH52"/>
    <mergeCell ref="AI52:AJ52"/>
    <mergeCell ref="AL52:AM52"/>
    <mergeCell ref="AN52:AO52"/>
    <mergeCell ref="W45:X45"/>
    <mergeCell ref="Y45:Z45"/>
    <mergeCell ref="AB45:AC45"/>
    <mergeCell ref="AD45:AE45"/>
    <mergeCell ref="W51:X51"/>
    <mergeCell ref="W53:X53"/>
    <mergeCell ref="AN51:AO51"/>
    <mergeCell ref="AG58:AI58"/>
    <mergeCell ref="AL58:AN58"/>
    <mergeCell ref="W59:Y59"/>
    <mergeCell ref="AB59:AD59"/>
    <mergeCell ref="AG59:AI59"/>
    <mergeCell ref="AL59:AN59"/>
    <mergeCell ref="W60:Y60"/>
    <mergeCell ref="AG56:AI56"/>
    <mergeCell ref="AL56:AN56"/>
    <mergeCell ref="W57:Y57"/>
    <mergeCell ref="AB57:AD57"/>
    <mergeCell ref="AG57:AI57"/>
    <mergeCell ref="AL57:AN57"/>
    <mergeCell ref="AL54:AM54"/>
    <mergeCell ref="AN54:AO54"/>
    <mergeCell ref="W55:Y55"/>
    <mergeCell ref="U45:U62"/>
    <mergeCell ref="V45:V62"/>
    <mergeCell ref="Y51:Z51"/>
    <mergeCell ref="AB51:AC51"/>
    <mergeCell ref="AD51:AE51"/>
    <mergeCell ref="W58:Y58"/>
    <mergeCell ref="AB58:AD58"/>
    <mergeCell ref="AZ45:AZ62"/>
    <mergeCell ref="BA45:BA62"/>
    <mergeCell ref="W46:X50"/>
    <mergeCell ref="Y46:Z50"/>
    <mergeCell ref="AB46:AC50"/>
    <mergeCell ref="AD46:AE50"/>
    <mergeCell ref="AG46:AH50"/>
    <mergeCell ref="AI46:AJ50"/>
    <mergeCell ref="AS45:AS62"/>
    <mergeCell ref="AT45:AT62"/>
    <mergeCell ref="AU45:AU46"/>
    <mergeCell ref="AV45:AV62"/>
    <mergeCell ref="AW45:AW62"/>
    <mergeCell ref="AX45:AX62"/>
    <mergeCell ref="AU47:AU62"/>
    <mergeCell ref="AG45:AH45"/>
    <mergeCell ref="AI45:AJ45"/>
    <mergeCell ref="AL45:AM45"/>
    <mergeCell ref="AN45:AO45"/>
    <mergeCell ref="AQ45:AQ62"/>
    <mergeCell ref="AR45:AR62"/>
    <mergeCell ref="AL46:AM50"/>
    <mergeCell ref="AN46:AO50"/>
    <mergeCell ref="AG51:AH51"/>
    <mergeCell ref="AI51:AJ51"/>
    <mergeCell ref="AB55:AD55"/>
    <mergeCell ref="AG55:AI55"/>
    <mergeCell ref="AL55:AN55"/>
    <mergeCell ref="W56:Y56"/>
    <mergeCell ref="AB56:AD56"/>
    <mergeCell ref="W62:Y62"/>
    <mergeCell ref="AB62:AD62"/>
    <mergeCell ref="AG62:AI62"/>
    <mergeCell ref="AL62:AN62"/>
    <mergeCell ref="W54:X54"/>
    <mergeCell ref="Y54:Z54"/>
    <mergeCell ref="AB54:AC54"/>
    <mergeCell ref="AD54:AE54"/>
    <mergeCell ref="AG54:AH54"/>
    <mergeCell ref="AI54:AJ54"/>
    <mergeCell ref="G63:G80"/>
    <mergeCell ref="H63:H80"/>
    <mergeCell ref="I63:I65"/>
    <mergeCell ref="J63:J65"/>
    <mergeCell ref="K63:K65"/>
    <mergeCell ref="L63:L80"/>
    <mergeCell ref="AB60:AD60"/>
    <mergeCell ref="AG60:AI60"/>
    <mergeCell ref="AL60:AN60"/>
    <mergeCell ref="W61:Y61"/>
    <mergeCell ref="AB61:AD61"/>
    <mergeCell ref="AG61:AI61"/>
    <mergeCell ref="AL61:AN61"/>
    <mergeCell ref="M45:M62"/>
    <mergeCell ref="N45:N62"/>
    <mergeCell ref="O45:O62"/>
    <mergeCell ref="R45:R62"/>
    <mergeCell ref="L45:L62"/>
    <mergeCell ref="AL69:AM69"/>
    <mergeCell ref="AN69:AO69"/>
    <mergeCell ref="W70:X70"/>
    <mergeCell ref="Y70:Z70"/>
    <mergeCell ref="AB70:AC70"/>
    <mergeCell ref="AD70:AE70"/>
    <mergeCell ref="AG70:AH70"/>
    <mergeCell ref="AI70:AJ70"/>
    <mergeCell ref="AL70:AM70"/>
    <mergeCell ref="AY63:AY80"/>
    <mergeCell ref="AZ63:AZ80"/>
    <mergeCell ref="BA63:BA80"/>
    <mergeCell ref="BB63:BB80"/>
    <mergeCell ref="W64:X68"/>
    <mergeCell ref="Y64:Z68"/>
    <mergeCell ref="AB64:AC68"/>
    <mergeCell ref="AD64:AE68"/>
    <mergeCell ref="AG64:AH68"/>
    <mergeCell ref="AI64:AJ68"/>
    <mergeCell ref="AS63:AS80"/>
    <mergeCell ref="AT63:AT80"/>
    <mergeCell ref="AU63:AU64"/>
    <mergeCell ref="AV63:AV80"/>
    <mergeCell ref="AW63:AW80"/>
    <mergeCell ref="AX63:AX80"/>
    <mergeCell ref="AU65:AU80"/>
    <mergeCell ref="AG63:AH63"/>
    <mergeCell ref="AI63:AJ63"/>
    <mergeCell ref="AL63:AM63"/>
    <mergeCell ref="AN63:AO63"/>
    <mergeCell ref="AQ63:AQ80"/>
    <mergeCell ref="AR63:AR80"/>
    <mergeCell ref="AL64:AM68"/>
    <mergeCell ref="AN64:AO68"/>
    <mergeCell ref="AG69:AH69"/>
    <mergeCell ref="AI69:AJ69"/>
    <mergeCell ref="W63:X63"/>
    <mergeCell ref="Y63:Z63"/>
    <mergeCell ref="AB63:AC63"/>
    <mergeCell ref="AD63:AE63"/>
    <mergeCell ref="W69:X69"/>
    <mergeCell ref="AN70:AO70"/>
    <mergeCell ref="J66:J80"/>
    <mergeCell ref="K66:K80"/>
    <mergeCell ref="AG72:AH72"/>
    <mergeCell ref="AI72:AJ72"/>
    <mergeCell ref="AL72:AM72"/>
    <mergeCell ref="AN72:AO72"/>
    <mergeCell ref="W71:X71"/>
    <mergeCell ref="Y71:Z71"/>
    <mergeCell ref="AB71:AC71"/>
    <mergeCell ref="AD71:AE71"/>
    <mergeCell ref="AG71:AH71"/>
    <mergeCell ref="AI71:AJ71"/>
    <mergeCell ref="S65:S66"/>
    <mergeCell ref="T65:T66"/>
    <mergeCell ref="S67:S69"/>
    <mergeCell ref="T67:T69"/>
    <mergeCell ref="S70:S71"/>
    <mergeCell ref="T70:T71"/>
    <mergeCell ref="S72:S73"/>
    <mergeCell ref="U63:U80"/>
    <mergeCell ref="V63:V80"/>
    <mergeCell ref="Y69:Z69"/>
    <mergeCell ref="AB69:AC69"/>
    <mergeCell ref="AD69:AE69"/>
    <mergeCell ref="M63:M80"/>
    <mergeCell ref="N63:N80"/>
    <mergeCell ref="O63:O80"/>
    <mergeCell ref="W75:Y75"/>
    <mergeCell ref="AB75:AD75"/>
    <mergeCell ref="AG75:AI75"/>
    <mergeCell ref="AL75:AN75"/>
    <mergeCell ref="W76:Y76"/>
    <mergeCell ref="AB76:AD76"/>
    <mergeCell ref="AG76:AI76"/>
    <mergeCell ref="AL76:AN76"/>
    <mergeCell ref="W73:Y73"/>
    <mergeCell ref="AB73:AD73"/>
    <mergeCell ref="AG73:AI73"/>
    <mergeCell ref="AL73:AN73"/>
    <mergeCell ref="W74:Y74"/>
    <mergeCell ref="AB74:AD74"/>
    <mergeCell ref="AG74:AI74"/>
    <mergeCell ref="AL74:AN74"/>
    <mergeCell ref="AL71:AM71"/>
    <mergeCell ref="AN71:AO71"/>
    <mergeCell ref="W72:X72"/>
    <mergeCell ref="Y72:Z72"/>
    <mergeCell ref="AB72:AC72"/>
    <mergeCell ref="AD72:AE72"/>
    <mergeCell ref="W79:Y79"/>
    <mergeCell ref="AB79:AD79"/>
    <mergeCell ref="AG79:AI79"/>
    <mergeCell ref="AL79:AN79"/>
    <mergeCell ref="W80:Y80"/>
    <mergeCell ref="AB80:AD80"/>
    <mergeCell ref="AG80:AI80"/>
    <mergeCell ref="AL80:AN80"/>
    <mergeCell ref="W77:Y77"/>
    <mergeCell ref="AB77:AD77"/>
    <mergeCell ref="AG77:AI77"/>
    <mergeCell ref="AL77:AN77"/>
    <mergeCell ref="W78:Y78"/>
    <mergeCell ref="AB78:AD78"/>
    <mergeCell ref="AG78:AI78"/>
    <mergeCell ref="AL78:AN78"/>
    <mergeCell ref="S88:S89"/>
    <mergeCell ref="T88:T89"/>
    <mergeCell ref="AG89:AH89"/>
    <mergeCell ref="AI89:AJ89"/>
    <mergeCell ref="AL89:AM89"/>
    <mergeCell ref="AN89:AO89"/>
    <mergeCell ref="U81:U98"/>
    <mergeCell ref="V81:V98"/>
    <mergeCell ref="AG92:AI92"/>
    <mergeCell ref="AL92:AN92"/>
    <mergeCell ref="W93:Y93"/>
    <mergeCell ref="AB93:AD93"/>
    <mergeCell ref="AG93:AI93"/>
    <mergeCell ref="AL93:AN93"/>
    <mergeCell ref="AL90:AM90"/>
    <mergeCell ref="AN90:AO90"/>
    <mergeCell ref="W90:X90"/>
    <mergeCell ref="Y90:Z90"/>
    <mergeCell ref="AB90:AC90"/>
    <mergeCell ref="AD90:AE90"/>
    <mergeCell ref="AG90:AH90"/>
    <mergeCell ref="AI90:AJ90"/>
    <mergeCell ref="W89:X89"/>
    <mergeCell ref="Y89:Z89"/>
    <mergeCell ref="AB89:AC89"/>
    <mergeCell ref="AD89:AE89"/>
    <mergeCell ref="AL87:AM87"/>
    <mergeCell ref="AN87:AO87"/>
    <mergeCell ref="W88:X88"/>
    <mergeCell ref="Y88:Z88"/>
    <mergeCell ref="AB88:AC88"/>
    <mergeCell ref="AY81:AY98"/>
    <mergeCell ref="AZ81:AZ98"/>
    <mergeCell ref="AI88:AJ88"/>
    <mergeCell ref="AL88:AM88"/>
    <mergeCell ref="AN88:AO88"/>
    <mergeCell ref="Y87:Z87"/>
    <mergeCell ref="AB87:AC87"/>
    <mergeCell ref="AD87:AE87"/>
    <mergeCell ref="W94:Y94"/>
    <mergeCell ref="AB94:AD94"/>
    <mergeCell ref="AG94:AI94"/>
    <mergeCell ref="AL94:AN94"/>
    <mergeCell ref="W95:Y95"/>
    <mergeCell ref="AB95:AD95"/>
    <mergeCell ref="AG95:AI95"/>
    <mergeCell ref="AL95:AN95"/>
    <mergeCell ref="W96:Y96"/>
    <mergeCell ref="W91:Y91"/>
    <mergeCell ref="AB91:AD91"/>
    <mergeCell ref="AG91:AI91"/>
    <mergeCell ref="AL91:AN91"/>
    <mergeCell ref="BA81:BA98"/>
    <mergeCell ref="BB81:BB98"/>
    <mergeCell ref="W82:X86"/>
    <mergeCell ref="Y82:Z86"/>
    <mergeCell ref="AB82:AC86"/>
    <mergeCell ref="AD82:AE86"/>
    <mergeCell ref="AG82:AH86"/>
    <mergeCell ref="AI82:AJ86"/>
    <mergeCell ref="AS81:AS98"/>
    <mergeCell ref="AT81:AT98"/>
    <mergeCell ref="AU81:AU82"/>
    <mergeCell ref="AV81:AV98"/>
    <mergeCell ref="AW81:AW98"/>
    <mergeCell ref="AX81:AX98"/>
    <mergeCell ref="AU83:AU98"/>
    <mergeCell ref="AG81:AH81"/>
    <mergeCell ref="AI81:AJ81"/>
    <mergeCell ref="AL81:AM81"/>
    <mergeCell ref="AN81:AO81"/>
    <mergeCell ref="AQ81:AQ98"/>
    <mergeCell ref="AR81:AR98"/>
    <mergeCell ref="AL82:AM86"/>
    <mergeCell ref="AN82:AO86"/>
    <mergeCell ref="AG87:AH87"/>
    <mergeCell ref="AI87:AJ87"/>
    <mergeCell ref="W81:X81"/>
    <mergeCell ref="Y81:Z81"/>
    <mergeCell ref="AB81:AC81"/>
    <mergeCell ref="AD81:AE81"/>
    <mergeCell ref="W87:X87"/>
    <mergeCell ref="AD88:AE88"/>
    <mergeCell ref="AG88:AH88"/>
    <mergeCell ref="W92:Y92"/>
    <mergeCell ref="AB92:AD92"/>
    <mergeCell ref="W98:Y98"/>
    <mergeCell ref="AB98:AD98"/>
    <mergeCell ref="AG98:AI98"/>
    <mergeCell ref="AL98:AN98"/>
    <mergeCell ref="G99:G116"/>
    <mergeCell ref="H99:H116"/>
    <mergeCell ref="I99:I101"/>
    <mergeCell ref="J99:J101"/>
    <mergeCell ref="K99:K101"/>
    <mergeCell ref="L99:L116"/>
    <mergeCell ref="AB96:AD96"/>
    <mergeCell ref="AG96:AI96"/>
    <mergeCell ref="AL96:AN96"/>
    <mergeCell ref="W97:Y97"/>
    <mergeCell ref="AB97:AD97"/>
    <mergeCell ref="AG97:AI97"/>
    <mergeCell ref="AL97:AN97"/>
    <mergeCell ref="M81:M98"/>
    <mergeCell ref="N81:N98"/>
    <mergeCell ref="O81:O98"/>
    <mergeCell ref="R81:R98"/>
    <mergeCell ref="G81:G98"/>
    <mergeCell ref="H81:H98"/>
    <mergeCell ref="I81:I83"/>
    <mergeCell ref="J81:J83"/>
    <mergeCell ref="K81:K83"/>
    <mergeCell ref="AL105:AM105"/>
    <mergeCell ref="AN105:AO105"/>
    <mergeCell ref="W106:X106"/>
    <mergeCell ref="Y106:Z106"/>
    <mergeCell ref="AB106:AC106"/>
    <mergeCell ref="AD106:AE106"/>
    <mergeCell ref="AG106:AH106"/>
    <mergeCell ref="AI106:AJ106"/>
    <mergeCell ref="AL106:AM106"/>
    <mergeCell ref="AY99:AY116"/>
    <mergeCell ref="AZ99:AZ116"/>
    <mergeCell ref="BA99:BA116"/>
    <mergeCell ref="BB99:BB116"/>
    <mergeCell ref="W100:X104"/>
    <mergeCell ref="Y100:Z104"/>
    <mergeCell ref="AB100:AC104"/>
    <mergeCell ref="AD100:AE104"/>
    <mergeCell ref="AG100:AH104"/>
    <mergeCell ref="AI100:AJ104"/>
    <mergeCell ref="AS99:AS116"/>
    <mergeCell ref="AT99:AT116"/>
    <mergeCell ref="AU99:AU100"/>
    <mergeCell ref="AV99:AV116"/>
    <mergeCell ref="AW99:AW116"/>
    <mergeCell ref="AX99:AX116"/>
    <mergeCell ref="AU101:AU116"/>
    <mergeCell ref="AG99:AH99"/>
    <mergeCell ref="AI99:AJ99"/>
    <mergeCell ref="AL99:AM99"/>
    <mergeCell ref="AN99:AO99"/>
    <mergeCell ref="AQ99:AQ116"/>
    <mergeCell ref="AR99:AR116"/>
    <mergeCell ref="AL100:AM104"/>
    <mergeCell ref="AN100:AO104"/>
    <mergeCell ref="AG105:AH105"/>
    <mergeCell ref="AI105:AJ105"/>
    <mergeCell ref="W99:X99"/>
    <mergeCell ref="Y99:Z99"/>
    <mergeCell ref="AB99:AC99"/>
    <mergeCell ref="AD99:AE99"/>
    <mergeCell ref="W105:X105"/>
    <mergeCell ref="AN106:AO106"/>
    <mergeCell ref="J102:J116"/>
    <mergeCell ref="K102:K116"/>
    <mergeCell ref="I103:I116"/>
    <mergeCell ref="U99:U116"/>
    <mergeCell ref="V99:V116"/>
    <mergeCell ref="Y105:Z105"/>
    <mergeCell ref="AB105:AC105"/>
    <mergeCell ref="AD105:AE105"/>
    <mergeCell ref="M99:M116"/>
    <mergeCell ref="N99:N116"/>
    <mergeCell ref="O99:O116"/>
    <mergeCell ref="R99:R116"/>
    <mergeCell ref="W111:Y111"/>
    <mergeCell ref="AB111:AD111"/>
    <mergeCell ref="AG111:AI111"/>
    <mergeCell ref="AL111:AN111"/>
    <mergeCell ref="W112:Y112"/>
    <mergeCell ref="AB112:AD112"/>
    <mergeCell ref="AG112:AI112"/>
    <mergeCell ref="AL112:AN112"/>
    <mergeCell ref="W109:Y109"/>
    <mergeCell ref="AB109:AD109"/>
    <mergeCell ref="AG109:AI109"/>
    <mergeCell ref="AL109:AN109"/>
    <mergeCell ref="W110:Y110"/>
    <mergeCell ref="AB110:AD110"/>
    <mergeCell ref="AG110:AI110"/>
    <mergeCell ref="AL110:AN110"/>
    <mergeCell ref="AL107:AM107"/>
    <mergeCell ref="AN107:AO107"/>
    <mergeCell ref="W108:X108"/>
    <mergeCell ref="Y108:Z108"/>
    <mergeCell ref="AB108:AC108"/>
    <mergeCell ref="AD108:AE108"/>
    <mergeCell ref="AG108:AH108"/>
    <mergeCell ref="AI108:AJ108"/>
    <mergeCell ref="AL108:AM108"/>
    <mergeCell ref="AN108:AO108"/>
    <mergeCell ref="W107:X107"/>
    <mergeCell ref="Y107:Z107"/>
    <mergeCell ref="AB107:AC107"/>
    <mergeCell ref="AD107:AE107"/>
    <mergeCell ref="AG107:AH107"/>
    <mergeCell ref="AI107:AJ107"/>
    <mergeCell ref="W115:Y115"/>
    <mergeCell ref="AB115:AD115"/>
    <mergeCell ref="AG115:AI115"/>
    <mergeCell ref="AL115:AN115"/>
    <mergeCell ref="W116:Y116"/>
    <mergeCell ref="AB116:AD116"/>
    <mergeCell ref="AG116:AI116"/>
    <mergeCell ref="AL116:AN116"/>
    <mergeCell ref="W113:Y113"/>
    <mergeCell ref="AB113:AD113"/>
    <mergeCell ref="AG113:AI113"/>
    <mergeCell ref="AL113:AN113"/>
    <mergeCell ref="W114:Y114"/>
    <mergeCell ref="AB114:AD114"/>
    <mergeCell ref="AG114:AI114"/>
    <mergeCell ref="AL114:AN114"/>
    <mergeCell ref="AG125:AH125"/>
    <mergeCell ref="AI125:AJ125"/>
    <mergeCell ref="AL125:AM125"/>
    <mergeCell ref="AN125:AO125"/>
    <mergeCell ref="AL123:AM123"/>
    <mergeCell ref="AN123:AO123"/>
    <mergeCell ref="W124:X124"/>
    <mergeCell ref="Y124:Z124"/>
    <mergeCell ref="AB124:AC124"/>
    <mergeCell ref="AD124:AE124"/>
    <mergeCell ref="AG124:AH124"/>
    <mergeCell ref="AI124:AJ124"/>
    <mergeCell ref="AL124:AM124"/>
    <mergeCell ref="AN124:AO124"/>
    <mergeCell ref="AB125:AC125"/>
    <mergeCell ref="AD125:AE125"/>
    <mergeCell ref="BA117:BA134"/>
    <mergeCell ref="BB117:BB134"/>
    <mergeCell ref="W118:X122"/>
    <mergeCell ref="Y118:Z122"/>
    <mergeCell ref="AB118:AC122"/>
    <mergeCell ref="AD118:AE122"/>
    <mergeCell ref="AG118:AH122"/>
    <mergeCell ref="AI118:AJ122"/>
    <mergeCell ref="AS117:AS134"/>
    <mergeCell ref="AT117:AT134"/>
    <mergeCell ref="AU117:AU118"/>
    <mergeCell ref="AV117:AV134"/>
    <mergeCell ref="AW117:AW134"/>
    <mergeCell ref="AX117:AX134"/>
    <mergeCell ref="AU119:AU134"/>
    <mergeCell ref="AG117:AH117"/>
    <mergeCell ref="AI117:AJ117"/>
    <mergeCell ref="AL117:AM117"/>
    <mergeCell ref="AN117:AO117"/>
    <mergeCell ref="AQ117:AQ134"/>
    <mergeCell ref="AR117:AR134"/>
    <mergeCell ref="AL118:AM122"/>
    <mergeCell ref="AN118:AO122"/>
    <mergeCell ref="AG123:AH123"/>
    <mergeCell ref="AI123:AJ123"/>
    <mergeCell ref="W117:X117"/>
    <mergeCell ref="Y117:Z117"/>
    <mergeCell ref="AB117:AC117"/>
    <mergeCell ref="AD117:AE117"/>
    <mergeCell ref="W123:X123"/>
    <mergeCell ref="W125:X125"/>
    <mergeCell ref="Y125:Z125"/>
    <mergeCell ref="U117:U134"/>
    <mergeCell ref="V117:V134"/>
    <mergeCell ref="Y123:Z123"/>
    <mergeCell ref="AB123:AC123"/>
    <mergeCell ref="AD123:AE123"/>
    <mergeCell ref="W130:Y130"/>
    <mergeCell ref="AB130:AD130"/>
    <mergeCell ref="AG130:AI130"/>
    <mergeCell ref="W134:Y134"/>
    <mergeCell ref="AB134:AD134"/>
    <mergeCell ref="AG134:AI134"/>
    <mergeCell ref="AY117:AY134"/>
    <mergeCell ref="AZ117:AZ134"/>
    <mergeCell ref="AL130:AN130"/>
    <mergeCell ref="W131:Y131"/>
    <mergeCell ref="AB131:AD131"/>
    <mergeCell ref="AG131:AI131"/>
    <mergeCell ref="AL131:AN131"/>
    <mergeCell ref="W132:Y132"/>
    <mergeCell ref="AG128:AI128"/>
    <mergeCell ref="AL128:AN128"/>
    <mergeCell ref="W129:Y129"/>
    <mergeCell ref="AB129:AD129"/>
    <mergeCell ref="AG129:AI129"/>
    <mergeCell ref="AL129:AN129"/>
    <mergeCell ref="AL126:AM126"/>
    <mergeCell ref="AN126:AO126"/>
    <mergeCell ref="W127:Y127"/>
    <mergeCell ref="AB127:AD127"/>
    <mergeCell ref="AG127:AI127"/>
    <mergeCell ref="AL127:AN127"/>
    <mergeCell ref="W128:Y128"/>
    <mergeCell ref="AB128:AD128"/>
    <mergeCell ref="W126:X126"/>
    <mergeCell ref="Y126:Z126"/>
    <mergeCell ref="AB126:AC126"/>
    <mergeCell ref="AD126:AE126"/>
    <mergeCell ref="AG126:AH126"/>
    <mergeCell ref="AI126:AJ126"/>
    <mergeCell ref="AL134:AN134"/>
    <mergeCell ref="G135:G152"/>
    <mergeCell ref="H135:H152"/>
    <mergeCell ref="I135:I137"/>
    <mergeCell ref="J135:J137"/>
    <mergeCell ref="K135:K137"/>
    <mergeCell ref="L135:L152"/>
    <mergeCell ref="AB132:AD132"/>
    <mergeCell ref="AG132:AI132"/>
    <mergeCell ref="AL132:AN132"/>
    <mergeCell ref="W133:Y133"/>
    <mergeCell ref="AB133:AD133"/>
    <mergeCell ref="AG133:AI133"/>
    <mergeCell ref="AL133:AN133"/>
    <mergeCell ref="M117:M134"/>
    <mergeCell ref="N117:N134"/>
    <mergeCell ref="O117:O134"/>
    <mergeCell ref="R117:R134"/>
    <mergeCell ref="G117:G134"/>
    <mergeCell ref="H117:H134"/>
    <mergeCell ref="I117:I119"/>
    <mergeCell ref="J117:J119"/>
    <mergeCell ref="K117:K119"/>
    <mergeCell ref="L117:L134"/>
    <mergeCell ref="AL141:AM141"/>
    <mergeCell ref="AN141:AO141"/>
    <mergeCell ref="W142:X142"/>
    <mergeCell ref="Y142:Z142"/>
    <mergeCell ref="AB142:AC142"/>
    <mergeCell ref="AD142:AE142"/>
    <mergeCell ref="AG142:AH142"/>
    <mergeCell ref="AI142:AJ142"/>
    <mergeCell ref="AL142:AM142"/>
    <mergeCell ref="AY135:AY152"/>
    <mergeCell ref="AZ135:AZ152"/>
    <mergeCell ref="BA135:BA152"/>
    <mergeCell ref="BB135:BB152"/>
    <mergeCell ref="W136:X140"/>
    <mergeCell ref="Y136:Z140"/>
    <mergeCell ref="AB136:AC140"/>
    <mergeCell ref="AD136:AE140"/>
    <mergeCell ref="AG136:AH140"/>
    <mergeCell ref="AI136:AJ140"/>
    <mergeCell ref="AS135:AS152"/>
    <mergeCell ref="AT135:AT152"/>
    <mergeCell ref="AU135:AU136"/>
    <mergeCell ref="AV135:AV152"/>
    <mergeCell ref="AW135:AW152"/>
    <mergeCell ref="AX135:AX152"/>
    <mergeCell ref="AU137:AU152"/>
    <mergeCell ref="AG135:AH135"/>
    <mergeCell ref="AI135:AJ135"/>
    <mergeCell ref="AL135:AM135"/>
    <mergeCell ref="AN135:AO135"/>
    <mergeCell ref="AQ135:AQ152"/>
    <mergeCell ref="AR135:AR152"/>
    <mergeCell ref="AL136:AM140"/>
    <mergeCell ref="AN136:AO140"/>
    <mergeCell ref="AG141:AH141"/>
    <mergeCell ref="AI141:AJ141"/>
    <mergeCell ref="W135:X135"/>
    <mergeCell ref="Y135:Z135"/>
    <mergeCell ref="AB135:AC135"/>
    <mergeCell ref="AD135:AE135"/>
    <mergeCell ref="W141:X141"/>
    <mergeCell ref="AN142:AO142"/>
    <mergeCell ref="J138:J152"/>
    <mergeCell ref="K138:K152"/>
    <mergeCell ref="I139:I152"/>
    <mergeCell ref="U135:U152"/>
    <mergeCell ref="V135:V152"/>
    <mergeCell ref="Y141:Z141"/>
    <mergeCell ref="AB141:AC141"/>
    <mergeCell ref="AD141:AE141"/>
    <mergeCell ref="M135:M152"/>
    <mergeCell ref="N135:N152"/>
    <mergeCell ref="O135:O152"/>
    <mergeCell ref="R135:R152"/>
    <mergeCell ref="W147:Y147"/>
    <mergeCell ref="AB147:AD147"/>
    <mergeCell ref="AG147:AI147"/>
    <mergeCell ref="AL147:AN147"/>
    <mergeCell ref="W148:Y148"/>
    <mergeCell ref="AB148:AD148"/>
    <mergeCell ref="AG148:AI148"/>
    <mergeCell ref="AL148:AN148"/>
    <mergeCell ref="W145:Y145"/>
    <mergeCell ref="AB145:AD145"/>
    <mergeCell ref="AG145:AI145"/>
    <mergeCell ref="AL145:AN145"/>
    <mergeCell ref="W146:Y146"/>
    <mergeCell ref="AB146:AD146"/>
    <mergeCell ref="AG146:AI146"/>
    <mergeCell ref="AL146:AN146"/>
    <mergeCell ref="AL143:AM143"/>
    <mergeCell ref="AN143:AO143"/>
    <mergeCell ref="AB144:AC144"/>
    <mergeCell ref="AD144:AE144"/>
    <mergeCell ref="AG144:AH144"/>
    <mergeCell ref="AI144:AJ144"/>
    <mergeCell ref="AL144:AM144"/>
    <mergeCell ref="AN144:AO144"/>
    <mergeCell ref="W143:X143"/>
    <mergeCell ref="Y143:Z143"/>
    <mergeCell ref="AB143:AC143"/>
    <mergeCell ref="AD143:AE143"/>
    <mergeCell ref="AG143:AH143"/>
    <mergeCell ref="AI143:AJ143"/>
    <mergeCell ref="L153:L170"/>
    <mergeCell ref="J156:J170"/>
    <mergeCell ref="K156:K170"/>
    <mergeCell ref="AB162:AC162"/>
    <mergeCell ref="AD162:AE162"/>
    <mergeCell ref="AG162:AH162"/>
    <mergeCell ref="AI162:AJ162"/>
    <mergeCell ref="W161:X161"/>
    <mergeCell ref="Y161:Z161"/>
    <mergeCell ref="AB161:AC161"/>
    <mergeCell ref="AD161:AE161"/>
    <mergeCell ref="AL159:AM159"/>
    <mergeCell ref="AN159:AO159"/>
    <mergeCell ref="W160:X160"/>
    <mergeCell ref="Y160:Z160"/>
    <mergeCell ref="AB160:AC160"/>
    <mergeCell ref="AD160:AE160"/>
    <mergeCell ref="AG160:AH160"/>
    <mergeCell ref="AD153:AE153"/>
    <mergeCell ref="W159:X159"/>
    <mergeCell ref="I157:I170"/>
    <mergeCell ref="W151:Y151"/>
    <mergeCell ref="AB151:AD151"/>
    <mergeCell ref="AG151:AI151"/>
    <mergeCell ref="AL151:AN151"/>
    <mergeCell ref="W152:Y152"/>
    <mergeCell ref="AB152:AD152"/>
    <mergeCell ref="AG152:AI152"/>
    <mergeCell ref="AL152:AN152"/>
    <mergeCell ref="W149:Y149"/>
    <mergeCell ref="AB149:AD149"/>
    <mergeCell ref="AG149:AI149"/>
    <mergeCell ref="AL149:AN149"/>
    <mergeCell ref="W150:Y150"/>
    <mergeCell ref="AB150:AD150"/>
    <mergeCell ref="AG150:AI150"/>
    <mergeCell ref="AL150:AN150"/>
    <mergeCell ref="S160:S161"/>
    <mergeCell ref="T160:T161"/>
    <mergeCell ref="S162:S163"/>
    <mergeCell ref="T162:T163"/>
    <mergeCell ref="S164:S165"/>
    <mergeCell ref="T164:T165"/>
    <mergeCell ref="S166:S167"/>
    <mergeCell ref="T166:T167"/>
    <mergeCell ref="S168:T170"/>
    <mergeCell ref="AG161:AH161"/>
    <mergeCell ref="AI161:AJ161"/>
    <mergeCell ref="AL161:AM161"/>
    <mergeCell ref="AN161:AO161"/>
    <mergeCell ref="AB164:AD164"/>
    <mergeCell ref="W170:Y170"/>
    <mergeCell ref="AY153:AY170"/>
    <mergeCell ref="AZ153:AZ170"/>
    <mergeCell ref="BA153:BA170"/>
    <mergeCell ref="BB153:BB170"/>
    <mergeCell ref="W154:X158"/>
    <mergeCell ref="Y154:Z158"/>
    <mergeCell ref="AB154:AC158"/>
    <mergeCell ref="AD154:AE158"/>
    <mergeCell ref="AG154:AH158"/>
    <mergeCell ref="AI154:AJ158"/>
    <mergeCell ref="AS153:AS170"/>
    <mergeCell ref="AT153:AT170"/>
    <mergeCell ref="AU153:AU154"/>
    <mergeCell ref="AV153:AV170"/>
    <mergeCell ref="AW153:AW170"/>
    <mergeCell ref="AX153:AX170"/>
    <mergeCell ref="AU155:AU170"/>
    <mergeCell ref="AG153:AH153"/>
    <mergeCell ref="AI153:AJ153"/>
    <mergeCell ref="AL153:AM153"/>
    <mergeCell ref="AN153:AO153"/>
    <mergeCell ref="AQ153:AQ170"/>
    <mergeCell ref="AR153:AR170"/>
    <mergeCell ref="AL154:AM158"/>
    <mergeCell ref="AN154:AO158"/>
    <mergeCell ref="AG159:AH159"/>
    <mergeCell ref="AI159:AJ159"/>
    <mergeCell ref="W153:X153"/>
    <mergeCell ref="Y153:Z153"/>
    <mergeCell ref="AB153:AC153"/>
    <mergeCell ref="AB178:AC178"/>
    <mergeCell ref="AD178:AE178"/>
    <mergeCell ref="AG178:AH178"/>
    <mergeCell ref="AI160:AJ160"/>
    <mergeCell ref="AL160:AM160"/>
    <mergeCell ref="AN160:AO160"/>
    <mergeCell ref="U153:U170"/>
    <mergeCell ref="V153:V170"/>
    <mergeCell ref="Y159:Z159"/>
    <mergeCell ref="AB159:AC159"/>
    <mergeCell ref="AD159:AE159"/>
    <mergeCell ref="W166:Y166"/>
    <mergeCell ref="AB166:AD166"/>
    <mergeCell ref="AG166:AI166"/>
    <mergeCell ref="AL166:AN166"/>
    <mergeCell ref="W167:Y167"/>
    <mergeCell ref="AB167:AD167"/>
    <mergeCell ref="AG167:AI167"/>
    <mergeCell ref="AL167:AN167"/>
    <mergeCell ref="W168:Y168"/>
    <mergeCell ref="AG164:AI164"/>
    <mergeCell ref="AL164:AN164"/>
    <mergeCell ref="W165:Y165"/>
    <mergeCell ref="AB165:AD165"/>
    <mergeCell ref="AG165:AI165"/>
    <mergeCell ref="AL165:AN165"/>
    <mergeCell ref="AL162:AM162"/>
    <mergeCell ref="AN162:AO162"/>
    <mergeCell ref="W163:Y163"/>
    <mergeCell ref="AB163:AD163"/>
    <mergeCell ref="AG163:AI163"/>
    <mergeCell ref="AL163:AN163"/>
    <mergeCell ref="AB171:AC171"/>
    <mergeCell ref="AD171:AE171"/>
    <mergeCell ref="W177:X177"/>
    <mergeCell ref="AB170:AD170"/>
    <mergeCell ref="AG170:AI170"/>
    <mergeCell ref="AL170:AN170"/>
    <mergeCell ref="G171:G188"/>
    <mergeCell ref="H171:H188"/>
    <mergeCell ref="I171:I173"/>
    <mergeCell ref="J171:J173"/>
    <mergeCell ref="K171:K173"/>
    <mergeCell ref="L171:L188"/>
    <mergeCell ref="AB168:AD168"/>
    <mergeCell ref="AG168:AI168"/>
    <mergeCell ref="AL168:AN168"/>
    <mergeCell ref="W169:Y169"/>
    <mergeCell ref="AB169:AD169"/>
    <mergeCell ref="AG169:AI169"/>
    <mergeCell ref="AL169:AN169"/>
    <mergeCell ref="M153:M170"/>
    <mergeCell ref="N153:N170"/>
    <mergeCell ref="O153:O170"/>
    <mergeCell ref="R153:R170"/>
    <mergeCell ref="G153:G170"/>
    <mergeCell ref="H153:H170"/>
    <mergeCell ref="I153:I155"/>
    <mergeCell ref="J153:J155"/>
    <mergeCell ref="K153:K155"/>
    <mergeCell ref="AL177:AM177"/>
    <mergeCell ref="AN177:AO177"/>
    <mergeCell ref="W178:X178"/>
    <mergeCell ref="Y178:Z178"/>
    <mergeCell ref="AB179:AC179"/>
    <mergeCell ref="AD179:AE179"/>
    <mergeCell ref="AG179:AH179"/>
    <mergeCell ref="AI179:AJ179"/>
    <mergeCell ref="AY171:AY188"/>
    <mergeCell ref="AZ171:AZ188"/>
    <mergeCell ref="BA171:BA188"/>
    <mergeCell ref="BB171:BB188"/>
    <mergeCell ref="W172:X176"/>
    <mergeCell ref="Y172:Z176"/>
    <mergeCell ref="AB172:AC176"/>
    <mergeCell ref="AD172:AE176"/>
    <mergeCell ref="AG172:AH176"/>
    <mergeCell ref="AI172:AJ176"/>
    <mergeCell ref="AS171:AS188"/>
    <mergeCell ref="AT171:AT188"/>
    <mergeCell ref="AU171:AU172"/>
    <mergeCell ref="AV171:AV188"/>
    <mergeCell ref="AW171:AW188"/>
    <mergeCell ref="AX171:AX188"/>
    <mergeCell ref="AU173:AU188"/>
    <mergeCell ref="AG171:AH171"/>
    <mergeCell ref="AI171:AJ171"/>
    <mergeCell ref="AL171:AM171"/>
    <mergeCell ref="AN171:AO171"/>
    <mergeCell ref="AQ171:AQ188"/>
    <mergeCell ref="AR171:AR188"/>
    <mergeCell ref="AL172:AM176"/>
    <mergeCell ref="AN172:AO176"/>
    <mergeCell ref="AG177:AH177"/>
    <mergeCell ref="AI177:AJ177"/>
    <mergeCell ref="W171:X171"/>
    <mergeCell ref="AB181:AD181"/>
    <mergeCell ref="AG181:AI181"/>
    <mergeCell ref="AL181:AN181"/>
    <mergeCell ref="W182:Y182"/>
    <mergeCell ref="AB182:AD182"/>
    <mergeCell ref="AG182:AI182"/>
    <mergeCell ref="AI178:AJ178"/>
    <mergeCell ref="AL178:AM178"/>
    <mergeCell ref="AN178:AO178"/>
    <mergeCell ref="J174:J188"/>
    <mergeCell ref="K174:K188"/>
    <mergeCell ref="I175:I188"/>
    <mergeCell ref="U171:U188"/>
    <mergeCell ref="V171:V188"/>
    <mergeCell ref="Y177:Z177"/>
    <mergeCell ref="AB177:AC177"/>
    <mergeCell ref="AD177:AE177"/>
    <mergeCell ref="M171:M188"/>
    <mergeCell ref="N171:N188"/>
    <mergeCell ref="O171:O188"/>
    <mergeCell ref="R171:R188"/>
    <mergeCell ref="AL182:AN182"/>
    <mergeCell ref="AL179:AM179"/>
    <mergeCell ref="AN179:AO179"/>
    <mergeCell ref="W180:X180"/>
    <mergeCell ref="Y180:Z180"/>
    <mergeCell ref="AB180:AC180"/>
    <mergeCell ref="AD180:AE180"/>
    <mergeCell ref="AG180:AH180"/>
    <mergeCell ref="AI180:AJ180"/>
    <mergeCell ref="AL180:AM180"/>
    <mergeCell ref="AN180:AO180"/>
    <mergeCell ref="AB187:AD187"/>
    <mergeCell ref="AG187:AI187"/>
    <mergeCell ref="AL187:AN187"/>
    <mergeCell ref="W188:Y188"/>
    <mergeCell ref="AB188:AD188"/>
    <mergeCell ref="AG188:AI188"/>
    <mergeCell ref="AL188:AN188"/>
    <mergeCell ref="W185:Y185"/>
    <mergeCell ref="AB185:AD185"/>
    <mergeCell ref="AG185:AI185"/>
    <mergeCell ref="AL185:AN185"/>
    <mergeCell ref="W186:Y186"/>
    <mergeCell ref="AB186:AD186"/>
    <mergeCell ref="AG186:AI186"/>
    <mergeCell ref="AL186:AN186"/>
    <mergeCell ref="W183:Y183"/>
    <mergeCell ref="AB183:AD183"/>
    <mergeCell ref="AG183:AI183"/>
    <mergeCell ref="AL183:AN183"/>
    <mergeCell ref="W184:Y184"/>
    <mergeCell ref="AB184:AD184"/>
    <mergeCell ref="AG184:AI184"/>
    <mergeCell ref="AL184:AN184"/>
    <mergeCell ref="B800:C800"/>
    <mergeCell ref="D800:G800"/>
    <mergeCell ref="I800:J800"/>
    <mergeCell ref="K800:L800"/>
    <mergeCell ref="H801:L801"/>
    <mergeCell ref="I802:I803"/>
    <mergeCell ref="J802:J803"/>
    <mergeCell ref="H804:L804"/>
    <mergeCell ref="I805:I806"/>
    <mergeCell ref="J805:J806"/>
    <mergeCell ref="C806:E806"/>
    <mergeCell ref="C807:E807"/>
    <mergeCell ref="C808:E808"/>
    <mergeCell ref="F808:F809"/>
    <mergeCell ref="C809:E809"/>
    <mergeCell ref="F9:F26"/>
    <mergeCell ref="W187:Y187"/>
    <mergeCell ref="W181:Y181"/>
    <mergeCell ref="W179:X179"/>
    <mergeCell ref="Y179:Z179"/>
    <mergeCell ref="Y171:Z171"/>
    <mergeCell ref="W164:Y164"/>
    <mergeCell ref="W162:X162"/>
    <mergeCell ref="Y162:Z162"/>
    <mergeCell ref="W144:X144"/>
    <mergeCell ref="Y144:Z144"/>
    <mergeCell ref="S124:S125"/>
    <mergeCell ref="T124:T125"/>
    <mergeCell ref="S126:S127"/>
    <mergeCell ref="T126:T127"/>
    <mergeCell ref="S128:S129"/>
    <mergeCell ref="T128:T129"/>
    <mergeCell ref="B811:C811"/>
    <mergeCell ref="D811:G811"/>
    <mergeCell ref="I811:J811"/>
    <mergeCell ref="K811:L811"/>
    <mergeCell ref="H812:L812"/>
    <mergeCell ref="I813:I814"/>
    <mergeCell ref="J813:J814"/>
    <mergeCell ref="H815:L815"/>
    <mergeCell ref="I816:I817"/>
    <mergeCell ref="J816:J817"/>
    <mergeCell ref="C817:E817"/>
    <mergeCell ref="C818:E818"/>
    <mergeCell ref="C819:E819"/>
    <mergeCell ref="F819:F820"/>
    <mergeCell ref="C820:E820"/>
    <mergeCell ref="B822:C822"/>
    <mergeCell ref="D822:G822"/>
    <mergeCell ref="I822:J822"/>
    <mergeCell ref="K822:L822"/>
    <mergeCell ref="H823:L823"/>
    <mergeCell ref="I824:I825"/>
    <mergeCell ref="J824:J825"/>
    <mergeCell ref="H826:L826"/>
    <mergeCell ref="I827:I828"/>
    <mergeCell ref="J827:J828"/>
    <mergeCell ref="C828:E828"/>
    <mergeCell ref="C829:E829"/>
    <mergeCell ref="C830:E830"/>
    <mergeCell ref="F830:F831"/>
    <mergeCell ref="C831:E831"/>
    <mergeCell ref="B833:C833"/>
    <mergeCell ref="D833:G833"/>
    <mergeCell ref="I833:J833"/>
    <mergeCell ref="K833:L833"/>
    <mergeCell ref="H834:L834"/>
    <mergeCell ref="I835:I836"/>
    <mergeCell ref="J835:J836"/>
    <mergeCell ref="C842:E842"/>
    <mergeCell ref="B844:C844"/>
    <mergeCell ref="D844:G844"/>
    <mergeCell ref="I844:J844"/>
    <mergeCell ref="K844:L844"/>
    <mergeCell ref="H845:L845"/>
    <mergeCell ref="I846:I847"/>
    <mergeCell ref="J846:J847"/>
    <mergeCell ref="H848:L848"/>
    <mergeCell ref="I849:I850"/>
    <mergeCell ref="J849:J850"/>
    <mergeCell ref="C850:E850"/>
    <mergeCell ref="H856:L856"/>
    <mergeCell ref="I857:I858"/>
    <mergeCell ref="J857:J858"/>
    <mergeCell ref="H859:L859"/>
    <mergeCell ref="I860:I861"/>
    <mergeCell ref="J860:J861"/>
    <mergeCell ref="B888:C888"/>
    <mergeCell ref="D888:G888"/>
    <mergeCell ref="I888:J888"/>
    <mergeCell ref="K888:L888"/>
    <mergeCell ref="H889:L889"/>
    <mergeCell ref="I890:I891"/>
    <mergeCell ref="J890:J891"/>
    <mergeCell ref="B866:C866"/>
    <mergeCell ref="D866:G866"/>
    <mergeCell ref="I866:J866"/>
    <mergeCell ref="K866:L866"/>
    <mergeCell ref="H867:L867"/>
    <mergeCell ref="I868:I869"/>
    <mergeCell ref="J868:J869"/>
    <mergeCell ref="H870:L870"/>
    <mergeCell ref="I871:I872"/>
    <mergeCell ref="J871:J872"/>
    <mergeCell ref="C872:E872"/>
    <mergeCell ref="C873:E873"/>
    <mergeCell ref="C874:E874"/>
    <mergeCell ref="F874:F875"/>
    <mergeCell ref="C875:E875"/>
    <mergeCell ref="B877:C877"/>
    <mergeCell ref="D877:G877"/>
    <mergeCell ref="I877:J877"/>
    <mergeCell ref="K877:L877"/>
    <mergeCell ref="H878:L878"/>
    <mergeCell ref="I879:I880"/>
    <mergeCell ref="J879:J880"/>
    <mergeCell ref="C885:E885"/>
    <mergeCell ref="F885:F886"/>
    <mergeCell ref="C886:E886"/>
    <mergeCell ref="C906:E906"/>
    <mergeCell ref="C907:E907"/>
    <mergeCell ref="F907:F908"/>
    <mergeCell ref="C908:E908"/>
    <mergeCell ref="H892:L892"/>
    <mergeCell ref="I893:I894"/>
    <mergeCell ref="J893:J894"/>
    <mergeCell ref="C894:E894"/>
    <mergeCell ref="C895:E895"/>
    <mergeCell ref="C896:E896"/>
    <mergeCell ref="F896:F897"/>
    <mergeCell ref="C897:E897"/>
    <mergeCell ref="B899:C899"/>
    <mergeCell ref="D899:G899"/>
    <mergeCell ref="I899:J899"/>
    <mergeCell ref="K899:L899"/>
    <mergeCell ref="H900:L900"/>
    <mergeCell ref="I901:I902"/>
    <mergeCell ref="J901:J902"/>
    <mergeCell ref="H903:L903"/>
    <mergeCell ref="I904:I905"/>
    <mergeCell ref="J904:J905"/>
    <mergeCell ref="C905:E905"/>
    <mergeCell ref="M194:Q194"/>
    <mergeCell ref="O195:Q195"/>
    <mergeCell ref="O196:Q196"/>
    <mergeCell ref="H196:J196"/>
    <mergeCell ref="H195:J195"/>
    <mergeCell ref="F194:J194"/>
    <mergeCell ref="BC5:BY6"/>
    <mergeCell ref="H881:L881"/>
    <mergeCell ref="I882:I883"/>
    <mergeCell ref="J882:J883"/>
    <mergeCell ref="C883:E883"/>
    <mergeCell ref="C884:E884"/>
    <mergeCell ref="C851:E851"/>
    <mergeCell ref="C852:E852"/>
    <mergeCell ref="F852:F853"/>
    <mergeCell ref="C853:E853"/>
    <mergeCell ref="B855:C855"/>
    <mergeCell ref="D855:G855"/>
    <mergeCell ref="I855:J855"/>
    <mergeCell ref="K855:L855"/>
    <mergeCell ref="C861:E861"/>
    <mergeCell ref="C862:E862"/>
    <mergeCell ref="C863:E863"/>
    <mergeCell ref="F863:F864"/>
    <mergeCell ref="C864:E864"/>
    <mergeCell ref="H837:L837"/>
    <mergeCell ref="I838:I839"/>
    <mergeCell ref="J838:J839"/>
    <mergeCell ref="C839:E839"/>
    <mergeCell ref="C840:E840"/>
    <mergeCell ref="C841:E841"/>
    <mergeCell ref="F841:F842"/>
  </mergeCells>
  <conditionalFormatting sqref="B647">
    <cfRule type="cellIs" dxfId="73" priority="624" operator="equal">
      <formula>$B$841</formula>
    </cfRule>
    <cfRule type="cellIs" dxfId="72" priority="625" operator="equal">
      <formula>$B$842</formula>
    </cfRule>
  </conditionalFormatting>
  <conditionalFormatting sqref="L9:L44 L63:L188">
    <cfRule type="cellIs" dxfId="71" priority="74" operator="equal">
      <formula>"No Aplica"</formula>
    </cfRule>
    <cfRule type="cellIs" dxfId="70" priority="75" operator="equal">
      <formula>"Gestión"</formula>
    </cfRule>
    <cfRule type="cellIs" dxfId="69" priority="76" operator="equal">
      <formula>"Corrupción"</formula>
    </cfRule>
  </conditionalFormatting>
  <conditionalFormatting sqref="M9:M44 M63:M188">
    <cfRule type="cellIs" dxfId="68" priority="63" operator="equal">
      <formula>"No Aplica"</formula>
    </cfRule>
    <cfRule type="cellIs" dxfId="67" priority="64" operator="equal">
      <formula>"C. Fraude"</formula>
    </cfRule>
    <cfRule type="cellIs" dxfId="66" priority="65" operator="equal">
      <formula>"C. Piratería"</formula>
    </cfRule>
    <cfRule type="cellIs" dxfId="65" priority="66" operator="equal">
      <formula>"C. Soborno"</formula>
    </cfRule>
    <cfRule type="cellIs" dxfId="64" priority="67" operator="equal">
      <formula>"Corrupción"</formula>
    </cfRule>
    <cfRule type="cellIs" dxfId="63" priority="68" operator="equal">
      <formula>"G. Tecnología"</formula>
    </cfRule>
    <cfRule type="cellIs" dxfId="62" priority="69" operator="equal">
      <formula>"G. Cumplimiento"</formula>
    </cfRule>
    <cfRule type="cellIs" dxfId="61" priority="70" operator="equal">
      <formula>"G. Financiero"</formula>
    </cfRule>
    <cfRule type="cellIs" dxfId="60" priority="71" operator="equal">
      <formula>"G. Operativo"</formula>
    </cfRule>
    <cfRule type="cellIs" dxfId="59" priority="72" operator="equal">
      <formula>"G. Imagen"</formula>
    </cfRule>
    <cfRule type="cellIs" dxfId="58" priority="73" operator="equal">
      <formula>"G. Estratégico"</formula>
    </cfRule>
  </conditionalFormatting>
  <conditionalFormatting sqref="O60:Y62 R24:Y26 AA20:AD26 L9:P44 R42:Y44 AA38:AD44 AF38:AI44 AZ27:AZ44 BB9:BB44 R9:R23 T20:Y23 R27:R41 T38:Y41 O45:R59 L78:Y80 L63:R77 L96:BB98 L81:R95 T81:BB95 L114:BB116 L99:R113 T99:BB113 L132:BB134 L117:R131 T117:BB131 L150:BB152 L135:R149 T135:BB149 L168:BB170 L153:R167 T153:BB167 L186:BB188 L171:R185 T171:BB185 U56:AD56 AF56:AI62 T74:Y77 AA74:AD80 AF74:BB80 T63:BB73 AZ45:BA62 T9:AZ9 T27:AW37 U45:AX55 T15:AZ15 AP10:AZ14 T10:AK14 T17:AZ19 AP16:AZ16 T16:AK16 AF20:AZ26 AK38:AN44 AP38:AW44 U57:Y59 AA57:AD62 AK56:AN62 AP56:AX62">
    <cfRule type="cellIs" dxfId="57" priority="62" operator="equal">
      <formula>"No Aplica"</formula>
    </cfRule>
  </conditionalFormatting>
  <conditionalFormatting sqref="AU9:AU188">
    <cfRule type="cellIs" dxfId="56" priority="60" operator="equal">
      <formula>"No requiere Acciones Adicionales"</formula>
    </cfRule>
    <cfRule type="cellIs" dxfId="55" priority="61" operator="equal">
      <formula>"Debe definir Acciones Complementarias"</formula>
    </cfRule>
  </conditionalFormatting>
  <conditionalFormatting sqref="AS9:AS188 V9:V188">
    <cfRule type="cellIs" dxfId="54" priority="56" operator="equal">
      <formula>"Baja"</formula>
    </cfRule>
    <cfRule type="cellIs" dxfId="53" priority="57" operator="equal">
      <formula>"Moderada"</formula>
    </cfRule>
    <cfRule type="cellIs" dxfId="52" priority="58" operator="equal">
      <formula>"Alta"</formula>
    </cfRule>
    <cfRule type="cellIs" dxfId="51" priority="59" operator="equal">
      <formula>"Extrema"</formula>
    </cfRule>
  </conditionalFormatting>
  <conditionalFormatting sqref="Q9:Q26">
    <cfRule type="cellIs" dxfId="50" priority="55" operator="equal">
      <formula>"No Aplica"</formula>
    </cfRule>
  </conditionalFormatting>
  <conditionalFormatting sqref="Z21:Z26">
    <cfRule type="cellIs" dxfId="49" priority="54" operator="equal">
      <formula>"No Aplica"</formula>
    </cfRule>
  </conditionalFormatting>
  <conditionalFormatting sqref="AE20:AE26">
    <cfRule type="cellIs" dxfId="48" priority="53" operator="equal">
      <formula>"No Aplica"</formula>
    </cfRule>
  </conditionalFormatting>
  <conditionalFormatting sqref="BA9:BA26">
    <cfRule type="cellIs" dxfId="47" priority="52" operator="equal">
      <formula>"No Aplica"</formula>
    </cfRule>
  </conditionalFormatting>
  <conditionalFormatting sqref="Q27:Q44">
    <cfRule type="cellIs" dxfId="46" priority="51" operator="equal">
      <formula>"No Aplica"</formula>
    </cfRule>
  </conditionalFormatting>
  <conditionalFormatting sqref="Q27:Q44">
    <cfRule type="cellIs" dxfId="45" priority="50" operator="equal">
      <formula>"No Aplica"</formula>
    </cfRule>
  </conditionalFormatting>
  <conditionalFormatting sqref="Z38:Z44">
    <cfRule type="cellIs" dxfId="44" priority="49" operator="equal">
      <formula>"No Aplica"</formula>
    </cfRule>
  </conditionalFormatting>
  <conditionalFormatting sqref="AX27:AX44">
    <cfRule type="cellIs" dxfId="43" priority="47" operator="equal">
      <formula>"No Aplica"</formula>
    </cfRule>
  </conditionalFormatting>
  <conditionalFormatting sqref="BA27:BA44">
    <cfRule type="cellIs" dxfId="42" priority="45" operator="equal">
      <formula>"No Aplica"</formula>
    </cfRule>
  </conditionalFormatting>
  <conditionalFormatting sqref="S9:S23">
    <cfRule type="cellIs" dxfId="41" priority="44" operator="equal">
      <formula>"No Aplica"</formula>
    </cfRule>
  </conditionalFormatting>
  <conditionalFormatting sqref="S27:S41">
    <cfRule type="cellIs" dxfId="40" priority="43" operator="equal">
      <formula>"No Aplica"</formula>
    </cfRule>
  </conditionalFormatting>
  <conditionalFormatting sqref="S45:S59">
    <cfRule type="cellIs" dxfId="39" priority="42" operator="equal">
      <formula>"No Aplica"</formula>
    </cfRule>
  </conditionalFormatting>
  <conditionalFormatting sqref="S63:S77">
    <cfRule type="cellIs" dxfId="38" priority="41" operator="equal">
      <formula>"No Aplica"</formula>
    </cfRule>
  </conditionalFormatting>
  <conditionalFormatting sqref="S81:S95">
    <cfRule type="cellIs" dxfId="37" priority="40" operator="equal">
      <formula>"No Aplica"</formula>
    </cfRule>
  </conditionalFormatting>
  <conditionalFormatting sqref="S99:S113">
    <cfRule type="cellIs" dxfId="36" priority="39" operator="equal">
      <formula>"No Aplica"</formula>
    </cfRule>
  </conditionalFormatting>
  <conditionalFormatting sqref="S117:S131">
    <cfRule type="cellIs" dxfId="35" priority="38" operator="equal">
      <formula>"No Aplica"</formula>
    </cfRule>
  </conditionalFormatting>
  <conditionalFormatting sqref="S135:S149">
    <cfRule type="cellIs" dxfId="34" priority="37" operator="equal">
      <formula>"No Aplica"</formula>
    </cfRule>
  </conditionalFormatting>
  <conditionalFormatting sqref="S153:S167">
    <cfRule type="cellIs" dxfId="33" priority="36" operator="equal">
      <formula>"No Aplica"</formula>
    </cfRule>
  </conditionalFormatting>
  <conditionalFormatting sqref="S171:S185">
    <cfRule type="cellIs" dxfId="32" priority="35" operator="equal">
      <formula>"No Aplica"</formula>
    </cfRule>
  </conditionalFormatting>
  <conditionalFormatting sqref="L45:L62">
    <cfRule type="cellIs" dxfId="31" priority="32" operator="equal">
      <formula>"No Aplica"</formula>
    </cfRule>
    <cfRule type="cellIs" dxfId="30" priority="33" operator="equal">
      <formula>"Gestión"</formula>
    </cfRule>
    <cfRule type="cellIs" dxfId="29" priority="34" operator="equal">
      <formula>"Corrupción"</formula>
    </cfRule>
  </conditionalFormatting>
  <conditionalFormatting sqref="M45:M62">
    <cfRule type="cellIs" dxfId="28" priority="21" operator="equal">
      <formula>"No Aplica"</formula>
    </cfRule>
    <cfRule type="cellIs" dxfId="27" priority="22" operator="equal">
      <formula>"C. Fraude"</formula>
    </cfRule>
    <cfRule type="cellIs" dxfId="26" priority="23" operator="equal">
      <formula>"C. Piratería"</formula>
    </cfRule>
    <cfRule type="cellIs" dxfId="25" priority="24" operator="equal">
      <formula>"C. Soborno"</formula>
    </cfRule>
    <cfRule type="cellIs" dxfId="24" priority="25" operator="equal">
      <formula>"Corrupción"</formula>
    </cfRule>
    <cfRule type="cellIs" dxfId="23" priority="26" operator="equal">
      <formula>"G. Tecnología"</formula>
    </cfRule>
    <cfRule type="cellIs" dxfId="22" priority="27" operator="equal">
      <formula>"G. Cumplimiento"</formula>
    </cfRule>
    <cfRule type="cellIs" dxfId="21" priority="28" operator="equal">
      <formula>"G. Financiero"</formula>
    </cfRule>
    <cfRule type="cellIs" dxfId="20" priority="29" operator="equal">
      <formula>"G. Operativo"</formula>
    </cfRule>
    <cfRule type="cellIs" dxfId="19" priority="30" operator="equal">
      <formula>"G. Imagen"</formula>
    </cfRule>
    <cfRule type="cellIs" dxfId="18" priority="31" operator="equal">
      <formula>"G. Estratégico"</formula>
    </cfRule>
  </conditionalFormatting>
  <conditionalFormatting sqref="L45:N62">
    <cfRule type="cellIs" dxfId="17" priority="20" operator="equal">
      <formula>"No Aplica"</formula>
    </cfRule>
  </conditionalFormatting>
  <conditionalFormatting sqref="Z74:Z80">
    <cfRule type="cellIs" dxfId="16" priority="18" operator="equal">
      <formula>"No Aplica"</formula>
    </cfRule>
  </conditionalFormatting>
  <conditionalFormatting sqref="AE74:AE80">
    <cfRule type="cellIs" dxfId="15" priority="17" operator="equal">
      <formula>"No Aplica"</formula>
    </cfRule>
  </conditionalFormatting>
  <conditionalFormatting sqref="BB45:BB62">
    <cfRule type="cellIs" dxfId="14" priority="16" operator="equal">
      <formula>"No Aplica"</formula>
    </cfRule>
  </conditionalFormatting>
  <conditionalFormatting sqref="AY45:AY62">
    <cfRule type="cellIs" dxfId="13" priority="15" operator="equal">
      <formula>"No Aplica"</formula>
    </cfRule>
  </conditionalFormatting>
  <conditionalFormatting sqref="AY27:AY44">
    <cfRule type="cellIs" dxfId="12" priority="14" operator="equal">
      <formula>"No Aplica"</formula>
    </cfRule>
  </conditionalFormatting>
  <conditionalFormatting sqref="T45:T59">
    <cfRule type="cellIs" dxfId="11" priority="12" operator="equal">
      <formula>"No Aplica"</formula>
    </cfRule>
  </conditionalFormatting>
  <conditionalFormatting sqref="Z20">
    <cfRule type="cellIs" dxfId="10" priority="11" operator="equal">
      <formula>"No Aplica"</formula>
    </cfRule>
  </conditionalFormatting>
  <conditionalFormatting sqref="AJ38:AJ44">
    <cfRule type="cellIs" dxfId="9" priority="10" operator="equal">
      <formula>"No Aplica"</formula>
    </cfRule>
  </conditionalFormatting>
  <conditionalFormatting sqref="AO38:AO44">
    <cfRule type="cellIs" dxfId="8" priority="9" operator="equal">
      <formula>"No Aplica"</formula>
    </cfRule>
  </conditionalFormatting>
  <conditionalFormatting sqref="AE38:AE44">
    <cfRule type="cellIs" dxfId="7" priority="8" operator="equal">
      <formula>"No Aplica"</formula>
    </cfRule>
  </conditionalFormatting>
  <conditionalFormatting sqref="Z57:Z62">
    <cfRule type="cellIs" dxfId="6" priority="7" operator="equal">
      <formula>"No Aplica"</formula>
    </cfRule>
  </conditionalFormatting>
  <conditionalFormatting sqref="AE56">
    <cfRule type="cellIs" dxfId="5" priority="6" operator="equal">
      <formula>"No Aplica"</formula>
    </cfRule>
  </conditionalFormatting>
  <conditionalFormatting sqref="AE57:AE62">
    <cfRule type="cellIs" dxfId="4" priority="5" operator="equal">
      <formula>"No Aplica"</formula>
    </cfRule>
  </conditionalFormatting>
  <conditionalFormatting sqref="AJ56">
    <cfRule type="cellIs" dxfId="3" priority="4" operator="equal">
      <formula>"No Aplica"</formula>
    </cfRule>
  </conditionalFormatting>
  <conditionalFormatting sqref="AJ57:AJ62">
    <cfRule type="cellIs" dxfId="2" priority="3" operator="equal">
      <formula>"No Aplica"</formula>
    </cfRule>
  </conditionalFormatting>
  <conditionalFormatting sqref="AO56">
    <cfRule type="cellIs" dxfId="1" priority="2" operator="equal">
      <formula>"No Aplica"</formula>
    </cfRule>
  </conditionalFormatting>
  <conditionalFormatting sqref="AO57:AO62">
    <cfRule type="cellIs" dxfId="0" priority="1" operator="equal">
      <formula>"No Aplica"</formula>
    </cfRule>
  </conditionalFormatting>
  <dataValidations count="15">
    <dataValidation type="list" allowBlank="1" showInputMessage="1" showErrorMessage="1" sqref="L9:L188" xr:uid="{00000000-0002-0000-0100-000000000000}">
      <formula1>$B$646:$B$648</formula1>
    </dataValidation>
    <dataValidation type="list" allowBlank="1" showInputMessage="1" showErrorMessage="1" sqref="M9:M188" xr:uid="{00000000-0002-0000-0100-000001000000}">
      <formula1>$C$646:$C$656</formula1>
    </dataValidation>
    <dataValidation type="list" allowBlank="1" showInputMessage="1" showErrorMessage="1" sqref="N9:N188" xr:uid="{00000000-0002-0000-0100-000002000000}">
      <formula1>$B$658:$B$663</formula1>
    </dataValidation>
    <dataValidation type="list" allowBlank="1" showInputMessage="1" showErrorMessage="1" sqref="Z164:Z170 AE74:AE80 AE146:AE152 AJ146:AJ152 Z146:Z152 AO128:AO134 AE128:AE134 AJ128:AJ134 Z128:Z134 AO110:AO116 AE110:AE116 AJ110:AJ116 Z110:Z116 AO92:AO98 AE92:AE98 AJ92:AJ98 Z92:Z98 AO74:AO80 Z74:Z80 AJ74:AJ80 Z56:Z62 AJ56:AJ62 AO146:AO152 AE56:AE62 AO182:AO188 AE182:AE188 Z182:Z188 AO20:AO26 Q45:Q188 AJ20:AJ26 AO164:AO170 AE164:AE170 AJ164:AJ170 AJ182:AJ188 AO56:AO62" xr:uid="{00000000-0002-0000-0100-000003000000}">
      <formula1>$B$667:$B$669</formula1>
    </dataValidation>
    <dataValidation type="list" allowBlank="1" showInputMessage="1" showErrorMessage="1" sqref="T9 T117 T135 T153 T27 T171 T63 T81 T99 T45:T59" xr:uid="{00000000-0002-0000-0100-000004000000}">
      <formula1>$C$708:$C$713</formula1>
    </dataValidation>
    <dataValidation type="list" allowBlank="1" showInputMessage="1" showErrorMessage="1" sqref="T10 T118 T136 T154 T28 T172 T64 T82 T100" xr:uid="{00000000-0002-0000-0100-000005000000}">
      <formula1>$C$714:$C$719</formula1>
    </dataValidation>
    <dataValidation type="list" allowBlank="1" showInputMessage="1" showErrorMessage="1" sqref="T11 T119 T137 T155 T29 T173 T65 T83 T101" xr:uid="{00000000-0002-0000-0100-000006000000}">
      <formula1>$C$720:$C$725</formula1>
    </dataValidation>
    <dataValidation type="list" allowBlank="1" showInputMessage="1" showErrorMessage="1" sqref="T13:T14 T121:T122 T139:T140 T157:T158 T31:T32 T175:T176 T67:T68 T85:T86 T103:T104" xr:uid="{00000000-0002-0000-0100-000007000000}">
      <formula1>$C$726:$C$731</formula1>
    </dataValidation>
    <dataValidation type="list" allowBlank="1" showInputMessage="1" showErrorMessage="1" sqref="T16 T124 T142 T160 T34 T178 T70 T88 T106" xr:uid="{00000000-0002-0000-0100-000008000000}">
      <formula1>$C$732:$C$737</formula1>
    </dataValidation>
    <dataValidation type="list" allowBlank="1" showInputMessage="1" showErrorMessage="1" sqref="T18 T126 T144 T162 T36 T180 T72 T90 T108" xr:uid="{00000000-0002-0000-0100-000009000000}">
      <formula1>$C$738:$C$742</formula1>
    </dataValidation>
    <dataValidation type="list" allowBlank="1" showInputMessage="1" showErrorMessage="1" sqref="T20 T128 T146 T164 T38 T182 T74 T92 T110" xr:uid="{00000000-0002-0000-0100-00000A000000}">
      <formula1>$C$743:$C$748</formula1>
    </dataValidation>
    <dataValidation type="list" allowBlank="1" showInputMessage="1" showErrorMessage="1" sqref="T22 T130 T148 T166 T40 T184 T76 T94 T112" xr:uid="{00000000-0002-0000-0100-00000B000000}">
      <formula1>$C$749:$C$753</formula1>
    </dataValidation>
    <dataValidation type="list" allowBlank="1" showInputMessage="1" showErrorMessage="1" sqref="Y18:Z18 AD18:AE18 AI18:AJ18 AN18:AO18 Y36:Z36 AD36:AE36 AI36:AJ36 AN36:AO36 Y54:Z54 AD54:AE54 AI54:AJ54 AN54:AO54 Y72:Z72 AD72:AE72 AI72:AJ72 AN72:AO72 Y90:Z90 AD90:AE90 AI90:AJ90 AN90:AO90 Y108:Z108 AD108:AE108 AI108:AJ108 AN108:AO108 Y126:Z126 AD126:AE126 AI126:AJ126 AN126:AO126 Y144:Z144 AD144:AE144 AI144:AJ144 AN144:AO144 Y162:Z162 AD162:AE162 AI162:AJ162 AN162:AO162 Y180:Z180 AD180:AE180 AI180:AJ180 AN180:AO180" xr:uid="{00000000-0002-0000-0100-00000C000000}">
      <formula1>$B$790:$B$798</formula1>
    </dataValidation>
    <dataValidation type="list" allowBlank="1" showInputMessage="1" showErrorMessage="1" sqref="W18:X18 AB18:AC18 AG18:AH18 AL18:AM18 W36:X36 AB36:AC36 AG36:AH36 AL36:AM36 W54:X54 AB54:AC54 AG54:AH54 AL54:AM54 W72:X72 AB72:AC72 AG72:AH72 AL72:AM72 W90:X90 AB90:AC90 AG90:AH90 AL90:AM90 W108:X108 AB108:AC108 AG108:AH108 AL108:AM108 W126:X126 AB126:AC126 AG126:AH126 AL126:AM126 W144:X144 AB144:AC144 AG144:AH144 AL144:AM144 W162:X162 AB162:AC162 AG162:AH162 AL162:AM162 W180:X180 AB180:AC180 AG180:AH180 AL180:AM180" xr:uid="{00000000-0002-0000-0100-00000D000000}">
      <formula1>$B$784:$B$787</formula1>
    </dataValidation>
    <dataValidation type="list" allowBlank="1" showInputMessage="1" showErrorMessage="1" sqref="Q9:Q44 AO38:AO44 Z38:Z44 AE20:AE26 Z20:Z26 AJ38:AJ44 AE38:AE44" xr:uid="{00000000-0002-0000-0100-00000E000000}">
      <formula1>$B$284:$B$286</formula1>
    </dataValidation>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ipos_x0020_de_x0020_Documentos xmlns="5575b7b8-f05a-4168-8a7b-8006bd8c7347">I Trimestre</Tipos_x0020_de_x0020_Documentos>
    <A_x00f1_o xmlns="5575b7b8-f05a-4168-8a7b-8006bd8c7347">2019</A_x00f1_o>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77FD217A5E0104E93CF4896CEFA50C9" ma:contentTypeVersion="3" ma:contentTypeDescription="Crear nuevo documento." ma:contentTypeScope="" ma:versionID="09151afdb86bf23120a03d51e9b7c8ba">
  <xsd:schema xmlns:xsd="http://www.w3.org/2001/XMLSchema" xmlns:xs="http://www.w3.org/2001/XMLSchema" xmlns:p="http://schemas.microsoft.com/office/2006/metadata/properties" xmlns:ns2="5575b7b8-f05a-4168-8a7b-8006bd8c7347" targetNamespace="http://schemas.microsoft.com/office/2006/metadata/properties" ma:root="true" ma:fieldsID="a9676fa95dadcc2b6bbdd1721aed4ac8" ns2:_="">
    <xsd:import namespace="5575b7b8-f05a-4168-8a7b-8006bd8c7347"/>
    <xsd:element name="properties">
      <xsd:complexType>
        <xsd:sequence>
          <xsd:element name="documentManagement">
            <xsd:complexType>
              <xsd:all>
                <xsd:element ref="ns2:A_x00f1_o"/>
                <xsd:element ref="ns2:Tipos_x0020_de_x0020_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75b7b8-f05a-4168-8a7b-8006bd8c7347"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Text">
          <xsd:maxLength value="255"/>
        </xsd:restriction>
      </xsd:simpleType>
    </xsd:element>
    <xsd:element name="Tipos_x0020_de_x0020_Documentos" ma:index="9" ma:displayName="Periodo" ma:default="I Semestre" ma:format="Dropdown" ma:internalName="Tipos_x0020_de_x0020_Documentos">
      <xsd:simpleType>
        <xsd:restriction base="dms:Choice">
          <xsd:enumeration value="I Semestre"/>
          <xsd:enumeration value="I Trimestre"/>
          <xsd:enumeration value="II Trimestre"/>
          <xsd:enumeration value="III Trimestre"/>
          <xsd:enumeration value="IV Trimestr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4B04A-4C2D-4B31-AAC2-DBEA836D6311}"/>
</file>

<file path=customXml/itemProps2.xml><?xml version="1.0" encoding="utf-8"?>
<ds:datastoreItem xmlns:ds="http://schemas.openxmlformats.org/officeDocument/2006/customXml" ds:itemID="{6FCBA43C-6AF5-499A-AEC6-716027F21B51}"/>
</file>

<file path=customXml/itemProps3.xml><?xml version="1.0" encoding="utf-8"?>
<ds:datastoreItem xmlns:ds="http://schemas.openxmlformats.org/officeDocument/2006/customXml" ds:itemID="{457762F3-002A-4D29-B804-BF87D03CCE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Identificación de Riesgos</vt:lpstr>
      <vt:lpstr>Mapa de Riesgos Integrado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Mapa de riesgos 2019 - Gestión de Proyectos</dc:title>
  <dc:creator>Isidro Melquicedec Bastidas Yela</dc:creator>
  <cp:lastModifiedBy>Suly Samira Ceron Salas</cp:lastModifiedBy>
  <dcterms:created xsi:type="dcterms:W3CDTF">2017-02-28T16:02:58Z</dcterms:created>
  <dcterms:modified xsi:type="dcterms:W3CDTF">2019-05-21T17:00:54Z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0x010100E77FD217A5E0104E93CF4896CEFA50C9</vt:lpwstr>
  </property>
  <property fmtid="{D5CDD505-2E9C-101B-9397-08002B2CF9AE}" pid="3" name="Order">
    <vt:r8>6900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