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75" windowWidth="14115" windowHeight="1170" activeTab="0"/>
  </bookViews>
  <sheets>
    <sheet name="PAA 2014" sheetId="1" r:id="rId1"/>
    <sheet name="LISTAS" sheetId="2" r:id="rId2"/>
    <sheet name="CONTROL EJECUCION PAA 2014" sheetId="3" r:id="rId3"/>
  </sheets>
  <externalReferences>
    <externalReference r:id="rId6"/>
  </externalReferences>
  <definedNames/>
  <calcPr fullCalcOnLoad="1"/>
</workbook>
</file>

<file path=xl/sharedStrings.xml><?xml version="1.0" encoding="utf-8"?>
<sst xmlns="http://schemas.openxmlformats.org/spreadsheetml/2006/main" count="3053" uniqueCount="540">
  <si>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</si>
  <si>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</si>
  <si>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</si>
  <si>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</si>
  <si>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</si>
  <si>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</si>
  <si>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</si>
  <si>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</si>
  <si>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</si>
  <si>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</si>
  <si>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</si>
  <si>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</si>
  <si>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</si>
  <si>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</si>
  <si>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</si>
  <si>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</si>
  <si>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</si>
  <si>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</si>
  <si>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</si>
  <si>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</si>
  <si>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</si>
  <si>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</si>
  <si>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</si>
  <si>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</si>
  <si>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</si>
  <si>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</si>
  <si>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Códigos UNSPSC</t>
  </si>
  <si>
    <t>MODALIDAD DE SELECCIÓN</t>
  </si>
  <si>
    <t>VIGENCIAS FUTURAS</t>
  </si>
  <si>
    <t>ESTADO SOLICITUD VIGENCIAS FUTURAS</t>
  </si>
  <si>
    <t>SI</t>
  </si>
  <si>
    <t>Aprobada</t>
  </si>
  <si>
    <t>NO</t>
  </si>
  <si>
    <t>No solicitada</t>
  </si>
  <si>
    <t>MINISTERIO DE VIVIENDA, CIUDAD Y TERRITORIO</t>
  </si>
  <si>
    <t>CALLE 18 # 7 - 59</t>
  </si>
  <si>
    <t>WWW.MINVIVIENDA.GOV.CO</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</si>
  <si>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</si>
  <si>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JORGE AUGUSTO SOSA AVILA</t>
  </si>
  <si>
    <t>DESCRIPCION</t>
  </si>
  <si>
    <t>CANTIDAD</t>
  </si>
  <si>
    <t>VALOR</t>
  </si>
  <si>
    <t>CDP</t>
  </si>
  <si>
    <t>SALDO DISPONIBLE</t>
  </si>
  <si>
    <t>COMPROMISOS</t>
  </si>
  <si>
    <t>CDP POR COMPROMETER</t>
  </si>
  <si>
    <t>OBLIGACIONES</t>
  </si>
  <si>
    <t>ORDEN DE PAGO</t>
  </si>
  <si>
    <t>PGN</t>
  </si>
  <si>
    <t>Azulejos y baldosas</t>
  </si>
  <si>
    <t>ANGEL HUMBERTO ROJAS SANABRIA
Ext. 3120
AHRojas@minvivienda.gov.co</t>
  </si>
  <si>
    <t>ORLANDO ELI LEON VERGARA
Ext. 3123
OLeon@minvivienda.gov.co</t>
  </si>
  <si>
    <t>Atriles, sistemas de sonido y accesorios</t>
  </si>
  <si>
    <t>Unidades de suministro de energía UPS</t>
  </si>
  <si>
    <t>Dispositivos de comunicación personal</t>
  </si>
  <si>
    <t>Muebles de oficina</t>
  </si>
  <si>
    <t>Gasolina y ACPM</t>
  </si>
  <si>
    <t>Software de servidor de autenticación FIRMA DIGITAL (Token)</t>
  </si>
  <si>
    <t>VICTOR ERNESTO PRECIADO ARIAS
Vpreciado@minvivienda.gov.co</t>
  </si>
  <si>
    <t>Servicios de mantenimiento de ascensores</t>
  </si>
  <si>
    <t>Mantenimiento inmuebles. Servicios de instalación y reparación de concreto</t>
  </si>
  <si>
    <t>Mantenimiento bienes  muebles, equipos y enseres</t>
  </si>
  <si>
    <t>Servicio de mantenimiento o soporte del hardware del computador</t>
  </si>
  <si>
    <t>Servicios de mantenimiento y reparación de vehículos</t>
  </si>
  <si>
    <t>Servicios de mantenimiento y reparación de motocicletas</t>
  </si>
  <si>
    <t>Servicios de cafetería y Servicios de limpieza y mantenimiento de edificios generales y de oficinas</t>
  </si>
  <si>
    <t>Servicio de seguridad y vigilancia</t>
  </si>
  <si>
    <t>Administración operación y mantenimiento de plantas de energia</t>
  </si>
  <si>
    <t>Servicios de correo</t>
  </si>
  <si>
    <t>ADRIANA BONILLA MARQUINEZ
Ext. 3001
Abonilla@minvivienda.gov.co</t>
  </si>
  <si>
    <t>Servicios de internet</t>
  </si>
  <si>
    <t>JOSE LUIS ERASO FIGUEROA
Ext. 3424
JEraso@minvivienda.gov.co</t>
  </si>
  <si>
    <t>Suscripciones</t>
  </si>
  <si>
    <t>Servicio de Impresión Imprenta Nacional</t>
  </si>
  <si>
    <t>Programa de seguros para funcionarios y bienes del MVCT</t>
  </si>
  <si>
    <t xml:space="preserve">Servicios de alquiler o arrendamiento de equipo de oficina </t>
  </si>
  <si>
    <t>Servicios de alquiler o arrendamiento de hardware de computador</t>
  </si>
  <si>
    <t>Convenio con la Unidad Nacional de Protección</t>
  </si>
  <si>
    <t>Alquiler y arrendamiento de propiedades o edificaciones</t>
  </si>
  <si>
    <t>Servicio de parqueadero de vehículos</t>
  </si>
  <si>
    <t>Suministro de pasajes aereos</t>
  </si>
  <si>
    <t>Transporte aéreo de pasajeros</t>
  </si>
  <si>
    <t>LUISA FERNANDA ALGARRA GOMEZ
Ext 3913
Lalgarra@minvivienda.gov.co</t>
  </si>
  <si>
    <t>Servicios de bienestar social</t>
  </si>
  <si>
    <t>Servicios de reclutamiento (CNSC)</t>
  </si>
  <si>
    <t>CONSTANZA MARTINEZ GUEVARA
Ext. 3904
Cmartinez@minvivienda.gov.co</t>
  </si>
  <si>
    <t>Seleccione la modalidad</t>
  </si>
  <si>
    <t>Servicios de bienestar seguridad o salud ocupacional examenes medicos.</t>
  </si>
  <si>
    <t>Apoyar a la Direccion del Sistema Habitacional en el direccionamiento , revisión y control de los documentos, oficios , planos y solicitudes relacionados con el SFVIS</t>
  </si>
  <si>
    <t>Prestar por sus propios medios con plena autonomia administrativa lo servicios al grupo de atencion al usuario y archivo para la atencion de las solicitudes de informacion que presenten los usuarios del Ministerio VCT y FONVIVIENDA</t>
  </si>
  <si>
    <t>Apoyar al Grupo de Comunicaciones en el diseño y elaboración de públicaciones,bocetos,manejo de imágenes digital o impreso para campañas.</t>
  </si>
  <si>
    <t>Apoyar a la Dirección del Sistema Habitacional y Fondo Nacional de Vivienda a traves del  Grupo de Atención al Usuario y Archivo,en el direccionamiento,revisión y control de los derechos de petición, relacionados cn el SFV</t>
  </si>
  <si>
    <t>Apoyar a la Dirección del Sistema Habitacional y Fondo Nacional de Vivienda a través del  Grupo de Atención al Usuario y Archivo, en el direccionamiento, revisión y control de los derechos de petición,</t>
  </si>
  <si>
    <t>Prestar por sus propios medios con plena autonomia administrativa los servicios al grupo de atencion al usuario y archivo para la atencion de las solicitudes de informacion que presentenlos usuarios del Ministerio VCT y FONVIVIENDA</t>
  </si>
  <si>
    <t>Servicios de apoyo a la gestión en el despacho del Ministro mediante la consolidaciónde las respuestas de los cuestionarios de las proposiciones de debate de control político solicitadas por el Congreso de la República</t>
  </si>
  <si>
    <t>Prestar servicios de apoyo operativo, logístico y asistencial al proceso de seguimiento a los asuntos legislativos de interés para el MVCT.</t>
  </si>
  <si>
    <t>Apoyo  a la Gestión en la Subdirección de servicios admintrativos del MVCT  apoyando las actividades logísticads y de seguridad a cargo del MVCT:</t>
  </si>
  <si>
    <t>Servicios profesionales a la Oficina Asesora de Planeación para realizar el mantenimiento preventivo, correctivo, actualización e innovación del aplicativo SINAPSIS</t>
  </si>
  <si>
    <t>Prestar los Servicios de apoyo a la gestión como conductor en el desplazamiento de los funcionarios y de bienes del  MVCT dentro y fuera de la ciudad, de acuerdo con la programacion establecida.</t>
  </si>
  <si>
    <t>Prestacion de servicios de apoyo a la gestion como conductor en el desplazamiento de los funcionarios y bienes del MVCT dentro y fuera de la ciudad de acuerdo con la programacion establecida.</t>
  </si>
  <si>
    <t xml:space="preserve">Servicios profesionales en el grupo de control interno disciplinario de la SG en las actividades juridicas orientadas a la instrucción y sustanciacion de los procesos disciplinarios en primera instancia </t>
  </si>
  <si>
    <t>Prestar servicios profesionales para apoyar  al grupo de control interno disciplinario de la SG en la evaluacion y sustanciacion de los procesos disciplinarios , cque le sean asignados de conformidad con las disposiciones legales vigentes</t>
  </si>
  <si>
    <t xml:space="preserve">Apoyo y tramite en los procesos asignados al grupo de control interno disciplinario de la SG en las actuaciones que surjan con la ocasión de la sustanciacion de los procesos disciplinarios </t>
  </si>
  <si>
    <t>Servicios profesionales para apoyar jurídicamente a la Subdirección de Servicios Administrativos- Grupo de Contratos, en los trámites precontractuales, contractuales y post-contractuales.</t>
  </si>
  <si>
    <t>Apoyo a la Subdirección en el mantenimiento preventivo y correctivo de bienes muebles e inmuebles</t>
  </si>
  <si>
    <t xml:space="preserve">Servicios de apoyo a la Subdirección de servicios administrativos del MVCT,efectuando la verificación de la documentación,control y seguimiento del tramite respectivo relacionado con comisiones, autorizaciones de desplazamiento y permanencia. </t>
  </si>
  <si>
    <t xml:space="preserve">Servicios de apoyo a la Subdirección de Servicios Administrativos -Grupo de Recursos físicos, en la gestión de estudios previos para la adquisición de bienes y servicios, el control y administración de la información
</t>
  </si>
  <si>
    <t>Apoyar al Grupo de Contratos de la Subdirección de servicios administrativos en la organización y depuración de los archivos de los expedientes ,</t>
  </si>
  <si>
    <t>EL Contratista se obliga a apoyar al Grupo de Contratos de la Subdirección de servicios administrativos en la organización y depuración de los archivos de los expedientes ontractuales,</t>
  </si>
  <si>
    <t>Desarrollar estrategias para el manejo de redes sociales e internet, para la gestión en linea y tiempo real de difusión de noticias,mensajes e información,</t>
  </si>
  <si>
    <t xml:space="preserve">Administrar y orientar el desarrollo de los contenidos, la organización de las secciones, la actualización de información y autorizar las publicaciones que se difundad a través del prtal web, </t>
  </si>
  <si>
    <t>Apoyar la implementación,seguimiento y mantenimiento del sistema tipo de Evaluación del Desempeño laboral de los servidores públicos sujetos de evaluación del MVCT durante el periodo de evaluación.</t>
  </si>
  <si>
    <t>Prestacion de servicios profesionales para apoyar el proceso auditor,verificando el adecuado cumplimiento y seguimiento de la inversión de los recursos destinados por el MVCT para el cumplimiento de la politica de vivienda,</t>
  </si>
  <si>
    <t>Prestacion de servicios profesionales para apoyar el proceso auditor,verificando el adecuado cumplimiento y seguimiento de la inversión de los recursos destinados por el MVCT para el cumplimiento de la política de Agua y saneamiento</t>
  </si>
  <si>
    <t>Servicios profesionales como abogado para apoyar jurídicamente a la OCI, en el análisis, rvisión, evaluacióny seguimiento de los procesos judiciales y de jurisdicción coactiva del MVCT y Fonvivienda</t>
  </si>
  <si>
    <t>Prestar servicios profesionales  para apoyar a la oficina de Control Interno en el seguimiento y evaluación del ciclo PHVA del SIG</t>
  </si>
  <si>
    <t>Apoyar a la OCI en el cumplimiento de su rol de evaluador independiente, efectuando el proceso de auditoria interna de los procesos, actividades y resultados de Fonvivienda y de evaluación del Sistema de Control Interno,</t>
  </si>
  <si>
    <t>Apoyar al Grupo de Recursos Fisicos de la Subdirección de servicios administrativos en la depuración, verificación y registro de los bienes en el Sistema de Inventarios del Almacen de la Entidad</t>
  </si>
  <si>
    <t>Prestar los servicios profesionales a la Sub de Sevicio Administrativos para apoyar el seguimiento del Plan de Accion 2013 -2014 y los demas sistemas de gestion</t>
  </si>
  <si>
    <t>Servcios de apoyo técnico y administrativo en la Subdirección de Servicios Administrativos del MVCT, en lo relacionado con recursos físicos y herramientas informáticas</t>
  </si>
  <si>
    <t xml:space="preserve">Prestar los servicios a la Direccion del Sistema Habitacional en el direccionamiento , respuesta  revisión  de los derechos  de petición relacionados con temas del sector vivienda </t>
  </si>
  <si>
    <t>Servicios de apoyo a la Subdirección de Servicios Administrativos -Grupo de Recursos físicos,  control y seguimiento de los mantenimientos requeridos en las Sedes del MVCT con los trámites oprtunos suministro de insumos</t>
  </si>
  <si>
    <t>ANGELA MARIA CASTILLO LOZADA Ext. 3403
Acastillo@minvivienda.gov.co</t>
  </si>
  <si>
    <t>JAVIER SALINAS VARGAS 
Ext. 3107
JSalinas@minvivienda.gov.co</t>
  </si>
  <si>
    <t>María Alexandra Pérez Alvarado 
Ext. 3427
MaPerez@minvivienda.gov.co</t>
  </si>
  <si>
    <t xml:space="preserve">LILY MONTES 
Ext. 2021
LilyMontes@minvivienda.gov.co
</t>
  </si>
  <si>
    <t>CARLOS DARIO DONADO 
Ext. 3936
CDonado@minvivienda.gov.co</t>
  </si>
  <si>
    <t>JOSE VICENTE CASANOVA ROA
Ext. 3211
JCasanova@minvivienda.gov.co</t>
  </si>
  <si>
    <t>GERMAN MORENO GONZALEZ
Ext. 3925
GMoreno@minvivienda.gov.co</t>
  </si>
  <si>
    <t>Servicios profesionales apoyando la administración y soporte a las bases de datos del MVCT,  implementar nuevos proyectos relacionados con sistemas de información, brindar apoyo en la coordinación y manejo de proveedores de sistemas de información</t>
  </si>
  <si>
    <t>Servicios profesionales apoyando la implementación y desarrollo de los sistemas de información, infraestructura física y virtual de los equipos de red, estudio de mercado para adquisición de infraestructura en el grupo de soporte técnico</t>
  </si>
  <si>
    <t>Apoyo a la gestión de infrestructura a través del soporte a nivel de redes y comunicaciones unificadas, cableado estructurado y administración de la consola de la planta de telefonía IP del MVCT.</t>
  </si>
  <si>
    <t>Servicios profesionales en el Sistema Integrado de Gestión SIG, Planes de Mejoramiento, elaboración de mapas de riesgo, seguimiento a los procesos, procedimento e indicadores de medición de la oficina de soporte técnico y apoyo informatico</t>
  </si>
  <si>
    <t>Apoyo a la gestión de infrestructura tecnológica del MVCT en la administración de los dispositivos, programas y firewall perimetral, que hacen parte de la plataforma de servidores físicos y virtuales de la red del Ministerio</t>
  </si>
  <si>
    <t>Apoyo a la gestión de infrestructura tecnológica del MVCT en la instalación, configuración de servidores de directorio activo, brindar apoyo en la administración de servidores de red, y la consola de administración de políticas de backup</t>
  </si>
  <si>
    <t>Apoyar la gestión de la infraestructura tecnoológica del MVCT, soporte de las bases de datos y acompañamiento técnico en las implementaciones y cambios en sistemas de información y atencion de requerimientos de sofware</t>
  </si>
  <si>
    <t>Administración de los sistemas de información de Par Inurbe, para ser remitida a las diferentes areas funcionales del Ministerio</t>
  </si>
  <si>
    <t>Apoyo a la gestión de infrestructura tecnológica en el manejo especializado de los dispositivos de almacenamiento, respaldo de información, administración de firewall y ambientes virtualizados.</t>
  </si>
  <si>
    <t>Servicios Profesionales al MVCTen el apoyo a la mesa de ayuda en lo relacionado con el soporte técnico de la plataforma técnologica,</t>
  </si>
  <si>
    <t>Adquisión de inmueble para el funcionamiento de la nueva sede del MVCT,incluyendo las obras civiles de adecuación y remodelación,</t>
  </si>
  <si>
    <t>11 MESES</t>
  </si>
  <si>
    <t>Apoyar  los procesos administrativos, técnicos y físicos del Programa de Gestión Documental en el Área del Archivo Central y de Correspondencia del MVCT</t>
  </si>
  <si>
    <t>Apoyar el procesos de Gestión Documental para la organización y administracion  documental de los archivos  del MVCT,</t>
  </si>
  <si>
    <t>Apoyar  los procesos a de Gestión Documental para la organización y admistración Documental de los archivos  del MVCT</t>
  </si>
  <si>
    <t>Apoyar los procesos administrativos, técnicos y físicos del programa de Gestión Documental en el área de archivo Central y de Correspondencia del MVCT</t>
  </si>
  <si>
    <t>Cental en el Área del Archivo Central y de Correspondencia del MVCT</t>
  </si>
  <si>
    <t>Apoyar el proceso de gestión documental para la organización y administración documental de los archivos del MVCT</t>
  </si>
  <si>
    <t>Apoyar el proceso de gestión documental para la organización y administración Documental de los archivos del MVCT,</t>
  </si>
  <si>
    <t>Apoyar el fortalecimiento del Sistema de Gestión Documental, planes de mejora, en la actualización, implementación, capacitación y socialización del reglamento de Archivo y Correspondencia</t>
  </si>
  <si>
    <t>Prestar servicios profesionales de abogado para apoyar juridicamente y en materia contractual elseguimiento de los programas del sector de agua potable y saneamiento basico que adelanta el VASB</t>
  </si>
  <si>
    <t>Prestar los servicios profesionales para apoyar juridicamente el seguimiento de los programas del sector de agua potable y saneamiento basico que adelanta la Direccion de Programas adscrita al VASB.</t>
  </si>
  <si>
    <t>Apoyar al grupo de monitoreo al sistema general de participaciones de la Direccion de desarrollo sectorial y gestion de informacion relacionada con formulacion y seguimiento a las politicas,planes y programas de agua potable y saneamiento basico</t>
  </si>
  <si>
    <t>Apoyo  al MVCT en el seguimiento de los programas que desarrolla el VASB, a traves d ela promocion y difusion de la informacion requerida para ello, mediante la investigacion periodistica, presentacion de notas audiovisuales y eventos</t>
  </si>
  <si>
    <t xml:space="preserve">Prestacion de servicios profesionales para apoyar y asisitir ténicamente al VAS en la evaluación  integral y seguimiento  de los proyectos del sector de agua potable y saneamiento Básico que requieren concepto de viabilidad </t>
  </si>
  <si>
    <t>Manejo presupuestal contable y de desembolsos de los recursos provenientes de la banca Multilateral a los diferentes proyectos y programas desarrollados por el Viceministerio y apoyo financiero en la liquidacion del convenio 27 suscrito con FONADE</t>
  </si>
  <si>
    <t>Prestar servicios profesionales en el area del derecho para apoyar desde la oficina asesora juridica procesos de reglamentacion y cooperacion en los temas de competencia del MVCT, en especial en relacion con los servicios de agua potable  con el SGP</t>
  </si>
  <si>
    <t>Seguimiento de los programas del sector de agua potable y saneamiento basico a traves de la depuracion y organización de los archivos contractuales de su dependencia</t>
  </si>
  <si>
    <t xml:space="preserve">Prestar servicios profesionales de Abogado para apoyar juridicamente y en materia contractual el seguimiento de los programas del sector agua y saneamiento basico </t>
  </si>
  <si>
    <t>Estructuracion, implementacion y seguimiento a los diferentes programas y politicas para la prestacion del servicio publico de aseo en el marco de la gestion integral de residuos solidos,</t>
  </si>
  <si>
    <t>Prestación de Servicios Profesionales para apoyar a la Dirección de Programas del Viceministerio de Agua y Saneamiento Básico en las actividades tendientes a la estructuración,implementación y seguimiento a los diferentes programas y politicas,</t>
  </si>
  <si>
    <t>Prestacion de servicios profesionales para apoyar y asisitir ténicamente al VAS en la evaluación  integral y seguimiento  de los proyectos del sector de agua potable y saneamiento Básico que requieren concepto de viabilidad</t>
  </si>
  <si>
    <t>Prestación de servicios profesionales para apoyar y asistir técnicamente a la Dirección de Programas del Viceministerio de Agua y Saneamiento Basico,en la consolidación,organización,valoración y analisis de la información sectorial,</t>
  </si>
  <si>
    <t>Estructuracion, implementacion y seguimiento a los diferentes programas y politicas que adelanta el VASB para la prestacion del servicios publico de aseo en el marco de la gestion integral de residuos solidos,</t>
  </si>
  <si>
    <t>Servicios profesionales para apoyar a la Subdirección de estructuración de programas en el diseño, implementación y seguimiento de planes y programas</t>
  </si>
  <si>
    <t>Prestacion de servicios profesionales para apoyar la coordinacion en la ejecucion del prestamo BID/2732 OC/CO para financiacion del programa de abastecimiento de aguas residuales en zonas rurales del VASB.</t>
  </si>
  <si>
    <t>Prestación de servicios profesionales para apoyar a la Dirección de Programas  del  VASB  en las actividades técnicas, operativas y de seguimiento necesarias para la formulación e implementación del  Abastecimiento de aguas y manejo</t>
  </si>
  <si>
    <t xml:space="preserve">Prestacion de servicios profesionales para apoyar a la Direccion de Programas   en la atención de los requerimientos de los diferentes entes de control  y vigilancia con enfasis en funciones de advertencia y planes de mejoramiento  </t>
  </si>
  <si>
    <t>Apoyar y al VASB en la ejecucion y seguimiento de los proyectos financiados o cofinanciados con recursos de cooperantes multilaterales y bilaterales para el desarrollo de proyectos de agua potable y saneamiento basico.</t>
  </si>
  <si>
    <t>Apoyar Juridicamente al Viceministerio de Agua y Saneamiento en la Formulación de politicas sectoriales, en la expedición de la reglamentación y normatividad sectorial y la ejecución de programas a cargo del Viceministerio,</t>
  </si>
  <si>
    <t>Prestación de Servicios profesionales para apoyar a la Dirección de programas de Viceministerio de agua y Saneamiento basico en las actividades tendientes a la estructiuración,implementación y seguimiento  a los diferentes programas</t>
  </si>
  <si>
    <t>Prestar Servicios profesionales para apoyar y asistir juridicamente a la Dirección de Desarrollo sectorial del Viceministerio de Agua y Saneamiento Basico,</t>
  </si>
  <si>
    <t>Apoyar al Grupo de politica sectorial de la dirección de desarrollo Sectorial en la actualización y gestión de información relacionada con formulación y segumiento a las politicas,planes y programas de agua.</t>
  </si>
  <si>
    <t xml:space="preserve">Apoyar al despacho del Viceministerio de agua y saneamiento basico para la actualización,administración y seguimiento de la información relacionada con la estructuración,implementación,monitoreo y seguimiento  de la gestión,  </t>
  </si>
  <si>
    <t>Prestacion de servicios profesionales para apoyar la gestion administrativa en las actividades de la subdireccion de gestion empresarial del viceministerio de agua y saneamiento basico,</t>
  </si>
  <si>
    <t>Fortalecer la labor de seguimiento a los planes y programas en materia de residuos sólidos.</t>
  </si>
  <si>
    <t>Acompañamiento y seguimiento de los procesos de diseño, estructuración e implementación de planes y programas del sector de agua potable y saneamiento básico</t>
  </si>
  <si>
    <t>Prestar servicios de apoyo en el desplazamiento d elos funcionarios de la direccion del sistema habitacional, de acuerdo con las instrucciones que le imparta al respecto el supervisor del contrato</t>
  </si>
  <si>
    <t>Apoyar al viceministerio de Vivienda en el desarrollo y seguimiento de las actividades necesarias para el cumplimiento de las diferentes disposiciones normativas y jurisprudenciales que regulen la política pública de vivienda de interes social</t>
  </si>
  <si>
    <t>Apoyar a la DSH en el seguimiento y actualización de las bases de datos, estadísticas y reportes de las diferentes variables que afectan el sector de vivienda</t>
  </si>
  <si>
    <t xml:space="preserve"> Apoyar al grupo de Contratos de la Subdirección de servicios administrtivos, en el trámite precontractual del Ministerio y en especial en el tema de liquidación de los Conttratos.</t>
  </si>
  <si>
    <t>Apoyar al viceministerio de Vivienda en el desarrollo y seguimiento de las actividades necesarias para el cumplimiento de las diferentes dispocisiones normativas y jurisprudenciales que regulen la política pública de vivienda</t>
  </si>
  <si>
    <t xml:space="preserve">Apoyar al viceministerio de vivineda en la formulacion de sistemas de informacion, metodologias e indicadores para el seguimiento y medicion del impacto economico y social de las politicas de vivienda </t>
  </si>
  <si>
    <t>Apoyar al viceministerio de vivineda en el seguimiento, acualizacion y analisis d ela informacion y los diferentes indicadores del sector vivienda, asi como en el apoyo al seguimento y evaluacion del impacto economico de la politica de vivienda.</t>
  </si>
  <si>
    <t>Realizar actividades de apoyo operativo y logistico para la DIVIS y FONVIVIENDA</t>
  </si>
  <si>
    <t>Apoyar los procesos administrativos,técnicos y fisicos del programa de Gestión documental en el area del Archivo Central y de correspondencia del MVCT</t>
  </si>
  <si>
    <t xml:space="preserve">Apoyar a la subdirección de apoyo Técnico y a Fonvivienda en el seguimiento a la ejecución de los proyectos de vivienda de interés prioritario que indique el supervisor, la asistencia tecnica que deba prestar en estos asuntos </t>
  </si>
  <si>
    <t>Direccionamiento,respuesta,revisión de los derechos de petición relacionados con el sector vivienda.</t>
  </si>
  <si>
    <t>Apoyar a la subdirección del Subsidio Familiar de Vivienda y a Fonvivienda en la revisión, soporte y administración de los módulos de novedades, solicitudes de desembolsos, asi como en actividades relacionadas con la generación de informes</t>
  </si>
  <si>
    <t>Apoyar a la Direccion del Sistema Habitacional y a FONVIVIENDA en los tramites y procedimientos relacionados con el FRECH y demas programas que indique el supervisor</t>
  </si>
  <si>
    <t>Apoyar jurídicamente a la Subdirecciónde Promocioón y Apoyo Técnico y a Fonvivienda, en los procesos relacionados con la aplicación del subsidio familiar de vivienda, expedicion de actos administrativos que declaran los incumplimientos</t>
  </si>
  <si>
    <t>Prestar los servicios profesionales a la subdirección del SFV y a FONVIVIENDA en la planeación, revision yseguim. De proced. Operativos y adtivos con el fin d eoptimizar las act. Relac. Con la ejecución y pago sl SFV</t>
  </si>
  <si>
    <t>Apoyar tecnicamente a la Sub. Del SFV y a FONVIVIENDA en los procesos de identificacion, selección y operacion del SFV dentro del programa de vivienda gratuita, del mismo modo en la bolsa para deportistas y entrenadores medallistas….</t>
  </si>
  <si>
    <t>Apoyar a la Subdireccion de Promoción y Apoyo tecnico  en el seguimiento a la ejecución de los proyectos de VIP.</t>
  </si>
  <si>
    <t>Revision de los diferentes aplicativos y modulos de captura, consulta, cierre financiero y demas requerimientos para los diferentes sistemas de informacion</t>
  </si>
  <si>
    <t>Apoyo  tecnico en el seguimiento al diseño e implementacion de un sistema de seguimiento y verificacion al proceso de construccion y adjudicacion  del Programa de vivienda gratuita</t>
  </si>
  <si>
    <t xml:space="preserve">Soporte del módulo de registro de postulantes al SFV para el programa de vivienda gratis en el sistema de inf. Para la admon del sfv </t>
  </si>
  <si>
    <t>Apoyar a la Subdirección de Subsidio Familiar Y Fonvivienda, en los procesos de identificación, selección y operación del subsidio  familiar  de vivienda dentro de la Bolsa de Postulaciones de Ahorro Programado Contractual.</t>
  </si>
  <si>
    <t>Apoyar tecnicamente a la Sub. Del SFV y a FONVIVIENDA en los procesos del software de novedades del SFV, actualizacion d ela informacion en la pagina WEB del Ministerio y actos administrativos de FONVIVIENDA</t>
  </si>
  <si>
    <t>Apoyar a la Subdirección de Promoción y Apoyo Técnico y a FONVIVIENDA en el seguimiento y ejecución de los Proyectos de Vivienda de Interés Prioritario que indique el Supervisor.</t>
  </si>
  <si>
    <t>Atender a los requerimeintos que se efectuaen en la DIVIS y Fonvivienda por parte de las entidades de control y  de los demás asuntos que se le asignen .</t>
  </si>
  <si>
    <t>Apoyar a la Subdirección de promoción y apoyo técnico y al fondo Nacional  de Vivienda en el seguimiento a la ejecucción de los proyectos de vivienda de interes prioritario,</t>
  </si>
  <si>
    <t xml:space="preserve">Apoyo a la DIVIS , en las  labores operativas relacionadas con procesos judiciales , llevando el registro , manejo y control d ela información en el Sigma </t>
  </si>
  <si>
    <t>Apoyar a la DIVIS y fonvivienda en la gestion requerida y relacionada con los procesos judiciales, especialmente con las Acciones Constiutcionales de Tutela</t>
  </si>
  <si>
    <t>Gestión requerida con la representación judicial atención, tramite y seg. De acc constitucionales de tutela  en los que participe FONVIVIENDA y el MVCT</t>
  </si>
  <si>
    <t>Apoyar a la DIVIS, a Fonvivienda y a la Oficina Asesora Jurídica del Ministerio, en la gestión requerida y relacionada con la representación judicial, atención trámite y seguimiento de las Acciones constitucionales de tutela</t>
  </si>
  <si>
    <t>Apoyar a la subdirección de Subsidio familiar de vivienda y Fondo Nacional de Vivienda, en los procesos de generación de movilizaciones de recursos.</t>
  </si>
  <si>
    <t>Realizar actividades de apoyo operativo  y logistico en lo procesos de pagos y movilizaciones del SFV que se realicen a encargos fiduciarios  o fiducias mercantiles y patrimonios autonomos</t>
  </si>
  <si>
    <t>Apoyar juridicamente los procesos de identif., selección, priorizacion, convocatoria yasignacion del SFV en eespecie en el marco del programa de vivienda gratuita ley 1537 de 2012</t>
  </si>
  <si>
    <t>Realizar actividades de apoyo operativo y logistico a la subdireccion del SFV</t>
  </si>
  <si>
    <t>Apoyar ala Dirección de Inversiones en Vivienda de Interes Social y al fondo Nacional de Vivienda en el seguimiento a la politica pública de vivienda, a traves de la atencion a las consultas y peticiones.</t>
  </si>
  <si>
    <t>Apoyar a la DIVIS, al fnv y a la oficina asesora jurídica del ministerio, en la gestión relacionada con la representación judicial,atención, tramite y seg. De acc constitucionales de tutela</t>
  </si>
  <si>
    <t>Apoyo  a la DIVIS y fonvivienda en la realización de actividades s operativas  relacionadas  con el seguimiento  al  ingreso , manejo y control , salida y archivo de los documentos generados en los procesos judiciales</t>
  </si>
  <si>
    <t>Apoyar a la DIVIS, y a Fonvivienda en la gestión requerida y relacionada con la representación judicial, atención trámite y seguimiento de las Acciones constitucionales de tutela, con énfasis en la elaboración de conceptos, revisión, análisis</t>
  </si>
  <si>
    <t>Realizar actividades de apoyo operativo y logistico a la subdireccion de promocion y apoyo tecnico</t>
  </si>
  <si>
    <t>Apoyar a la Subdirección de promoción y Apoyo Técnico y al fondo Nacional de Vivienda en el seguimiento a la ejecucción de los proyectos de vivienda de interes prioritario que indique el Supervisor,</t>
  </si>
  <si>
    <t>Realizar actividades de apoyo operativo y logistico para el trabajo de atencion a la poblacion en situacion de desplazamiento y a la Sub de promocion y apoyo Tecnico,</t>
  </si>
  <si>
    <t>Apoyar a la Dirección de inversiones de vivienda de interes social , la subdirección de subsidio familiar de vivienda y al Fondo Nacional de Vivienda-Fonvivienda-,la elaboración de insumos e indicadores para la presentacion estadistica,</t>
  </si>
  <si>
    <t>Apoyar a la DIVIS  y a Fonvivienda desde el Grupo de Contratos de la Subdirección de servicios administrativos en las etapas precontractual,</t>
  </si>
  <si>
    <t xml:space="preserve">Apoyar a la Sub de de promo y apoyo Tecnico y a FONVIVIENDA en el acompañamiento social a la poblacion definida por la ley de vivienda como beneficiaria que esta vinculada a programas sociales del estado, que tegan por objeto la superacion </t>
  </si>
  <si>
    <t>Realizar actividades de apoyo operativo y logistico a a la Subdirección de promoción y apoyo técnico.</t>
  </si>
  <si>
    <t>Apoyo a la subdirección de Subsidio familiar de Vivienda en el manejo y control documental  de las movilizaciones dentro del proceso de asignación de subsidio familiar,</t>
  </si>
  <si>
    <t xml:space="preserve">Apoyar a la Subdirección de Subsidio Familiar de vivienda en el soporte y mantenimiento del módulo de registro de postulantes de subsidio familiar de vivienda. </t>
  </si>
  <si>
    <t>Apoyar a la Subdirección de promoción y Apoyo Técnico y al fondo Nacional  en la  ejecucción y operación del proceso de pagos del Sistema de Información.</t>
  </si>
  <si>
    <t xml:space="preserve">Apoyar juridicamente a la Subdirección de promoción y apoyo técnico y el Fondo Nacional de Vivienda  en los procesos relacionados con la aplicación del subsidio familiar, </t>
  </si>
  <si>
    <t>Apoyar jurídicamente a la Direccion del Sistema Habitacional y a Fonvivienda en la ejecución de la politica habitacional y la elaboracion de documentos relacionados con las funciones de estas dependencias.</t>
  </si>
  <si>
    <t>Apoyar los temas jurídicos y financieros que requiera la DSH y FONVIVIENDA en la revisión, formulación e implementación de la política de vivienda a efectos de garantizar la efectiva ejecución de los recursos del SFV.</t>
  </si>
  <si>
    <t xml:space="preserve">Apoyar a la Dirección del Sistema Habitacional en las  actividades  juridicas y administrativas  necesarias para el saneamiento  de los inmuebles del extinto  ICT y/o Inurbe  en el marco del decreto 554 de 2003 y ley 1001 d 2005  </t>
  </si>
  <si>
    <t>Apoyar a la Dirección del Sistema Habiitacional en la elaboración,revisión y seguimiento de los disintos actos administrativos,conceptos juridicos,procesos y procedimientos necesarios para el saneamiento de los bienes del extinto ICT y/o Inurbe.</t>
  </si>
  <si>
    <t>Apoyar a la Dirección del Sistema Habitacional en las actividades juridicas y administrativas necesarias para el saneamiento de los inmuebles del Extinto ICT y / o Inurbe,en el, marco del Decreto 554 de 2003,</t>
  </si>
  <si>
    <t>Servicios profesionales apoyando la administración de bases de datos ORACLE en su instalación, creación, configuración y soporte dentro de la plataforma tecnológica del MVCT</t>
  </si>
  <si>
    <t>Apoyar a la DSH en la elaboración y revisión de conceptos técnicos y demas actividades técnicas necesarias para el saneamiento de los bienes del extinto ICT y/o Inurbe,</t>
  </si>
  <si>
    <t xml:space="preserve">Apoyar a la Dirección del Sistema Habitacional en las  actividades  jurídicas y administrativas  necesarias para el saneamiento  de los inmuebles del extinto  ICT y/o Inurbe  en el marco del decreto 554 de 2003 y ley 1001 d 2005  </t>
  </si>
  <si>
    <t xml:space="preserve">Apoyar a la DSH en la elaboracion y revision de conceptos tecnicos y dema s actividades tecnicas necesarias para el saneamiento de los bienes del extinto ICT y/o INURBE en el marco del decreto 554 de 2003 y la Ley 1001 de 2005 y demas normas </t>
  </si>
  <si>
    <t xml:space="preserve">Apoyar a la Dirección del Sistema Habitacional en la elaboración , revisión  y seguimiento  de los distintos actos administrativos, conceptos juridicos, procesos y procedimientos necesarios  para el saneamiento de los bienes  de ICT y/o Inurbe   </t>
  </si>
  <si>
    <t>Apoyar a la DSH en elaboración y revisión de diagnósticos, conceptos, procesos, procedimientos y metodologías, así como en la ejecución de actividades técnicas necesarias para el saneamiento de los bienes inmuebles del ICT o Inscredial, Inurbe</t>
  </si>
  <si>
    <t>Apoyar a la Dirección del Sistema Habitacional en las actividades juridicas y administrativas necesarias para el saneamieto de los inmuebles del extinto ICT y/o Inurbe</t>
  </si>
  <si>
    <t>Apoyar a la Dirección del Sistema Habitacional en las actividades administrativas necesarias para el saneamiento de los bienes inmuebles del extinto Instituto de credito Territorial.</t>
  </si>
  <si>
    <t xml:space="preserve">Apoyar a la DSH en la elaboracion y revision de conceptos tecnicos y dema s actividades tecnicas necesarias para el saneamiento de los bienes del extinto ICT y/o INURBE </t>
  </si>
  <si>
    <t>Apoyar a la DSH en elaboración y revisión de conceptos técnicos y demás actividades técnicas necesarias para el saneamiento de los bienes inmuebles del extinto ICT y/o Inurbe</t>
  </si>
  <si>
    <t>Apoyar a la DSH en la elaboracion y revision de conceptos tecnicos y dema s actividades tecnicas necesarias para el saneamiento de los bienes del extinto ICT y/o INURBE</t>
  </si>
  <si>
    <t>Servicios profesionales de abogado a la Oficina Asesora Jurídica del MVCT, en la representación judicial, extrajudicial y/o administrativa de la Nación - MVCT en los procesos que hizo entrega el Par Inurbe en liquidación</t>
  </si>
  <si>
    <t>Servicios de apoyo administrativo a la Oficina Asesora Jurídica del MVCT, en la digitalización, alimentación y actualización de la información judicial de cada uno de  los procesos judiciales que hizo entrega el Par Inurbe en liquidación</t>
  </si>
  <si>
    <t>Servicios profesionales de abogado a la Oficina Asesora Jurídica del MVCT, en la representación judicial, extrajudicial y/o administrativa de la Nación - MVCT en los procesos judicialrs que hizo entrega el Par Inurbe en liquidación,</t>
  </si>
  <si>
    <t xml:space="preserve">Servicios de apoyo administrativo, logístico y operativo a la Oficina Asesora Jurídica del MVCT, en la gestión manejo de archivo y organización de la información documental de cada uno de  los procesos judiciales que hizo entrega el Par Inurbe </t>
  </si>
  <si>
    <t>Apoyo administrativo, logístico y operativo a la Oficina Asesora Jurídica del MVCT, en la gestión manejo de archivo y organización de la información documental</t>
  </si>
  <si>
    <t>Apoyar a la Oficina Asesora Jurídica en la gestión requerida relacionada con la atención, trámite y seguimiento de las Acciones Constitucionales de Tutela de los procesos que hizo entrega el Par Inurbe en liquidación al MVCT</t>
  </si>
  <si>
    <t>Servicios profesionales de abogado a la Oficina Asesora Jurídica del MVCT, en la emisión conceptos, absolver consultas, y en general el apoyo jurídico dentro de los procesos de terminación y liquidación del contrato de fiducia Nº 763/2007</t>
  </si>
  <si>
    <t>Apoyar a la DSH en las actividades operativas, logísticas y asistenciales necesarias para el saneamiento de los bienes inmuebles del extinto ICT o Inscredial, Inurbe o Unidad Administrativa Especial Liquidadora del ICT e Inurbe en liquidación</t>
  </si>
  <si>
    <t>Prestar los servicios profesionales de abogado a la Oficina Asesora Jurídica del MVCT, en la representación judicial, extrajudicial y/o administrativa de la Nación - MVCT en los procesos que hizo entrega el Par Inurbe en liquidación</t>
  </si>
  <si>
    <t>Prestar serviciosde apoyo administrativo a la OA Juridica del MVCT en la digitalizacion, alimentacion, actualizacion y tramite de informacion que fue entregada por el PAR INURBE asi como las consultas internas y externas que s epresenten</t>
  </si>
  <si>
    <t>Gestión manejo de archivo y organización de la información documental de cada uno de  los procesos judiciales que hizo entrega el Par Inurbe en liquidación</t>
  </si>
  <si>
    <t>Servicios profesionales de abogado a la Oficina Asesora Jurídica del MVCT, para el apoyo en los asuntos de carácter legal y en especial los relacionados con la representación judicial en instancia judiciales y administrativas</t>
  </si>
  <si>
    <t>Gestión relacionada con las actividades secretariales y asistenciales dentro y en desarrollo del proceso mediante el cual se hizo entrega cada uno de   los procesos judiciales por parte del  Par Inurbe ,</t>
  </si>
  <si>
    <t>Apoyar al Viceministerio de Vivienda en el seguimiento técnico relacionado con el saneamiento de los bienes del extinto  y/o Inurbe y en el seguimiento y alimentación de los bienes de información de las operaciones urbanas integrales.</t>
  </si>
  <si>
    <t>Apoyar a la Dirección del Sistema Habitacional en las actividades jurídicas relacionadas con los procesos de saneameinto a cargo de la misma.</t>
  </si>
  <si>
    <t>Prestar servicios profesionales como desarrollador de software para apoyar la operación, mantenimiento e implementación de los sistemas de información del PAR INURBE en liquidación</t>
  </si>
  <si>
    <t>Apoyar a la Dirección del Sistema Habitacional en las actividades juridicas y administrativas necesarias para el saneamiento de los inmuebles del extinto ICT y /0 INURBE en el marco del Decreto 554/03, ley 1001/05 y demas normas que regulen la materia</t>
  </si>
  <si>
    <t>Apoyar a la DSH en las actividades y trámites juridicos para el saneamiento de los inmuebles de ICT/INURBE en el marco del Decreto 554 de 2003,la Ley 100 de 2005 y démas normas que regulen la materia,</t>
  </si>
  <si>
    <t>Apoyar a la Dirección del Sistema Habitacional en las actividades juridicas y administrativas para el saneamiento de los inmuebles ICT y / o Inurbe,en el, marco del Decreto 554 de 2003,</t>
  </si>
  <si>
    <t>Apoyar la DSH en las actividades jurídicas y administrativas necesarias para el saneamiento de los inmuebles del extinto ICT y/o INURBE ene le marco del decreto 554 de 2003 y la ley 1001 de 2005</t>
  </si>
  <si>
    <t>Prestacion de servicios profesionales para el apoyo acompañamiento administrativo y de organización de los procesos judiciales que recibio del PAR INURBE en liquidacion la Oficina Juridica del MVCT</t>
  </si>
  <si>
    <t>Apoyar a la DSH en las actividades juridicas y administrativas, saneamiento de los inmuebles ICT y /0 INURBE en el marco del Decreto 554/03, ley 1001/05 y demas normas que regulen la materia</t>
  </si>
  <si>
    <t>Apoyar a la Dirección del Sistema Habitacional en las actividades juridicas y administrativas necesarias para el saneamiento de los inmuebles del ICT y / o Inurbe,en el, marco del Decreto 554 de 2003,</t>
  </si>
  <si>
    <t>Apoyar a la DSH del MVCT, en las actividades operativas, logísticas y asistenciales saneamiento de los bienes inmuebles del extinto ICT y/o INURBE en liquidación</t>
  </si>
  <si>
    <t>Apoyar a la Dirección del Sistema Habitacional en las actividadesy tramites juridicos para el saneamiento de los inmuebles del extinto ICT y /0 INURBE en el marco del Decreto 554/03, ley 1001/05 y demas normas que regulen la materia</t>
  </si>
  <si>
    <t>Apoyar a la DSH y a la Secretaria General en la elaboración y revisión de conceptos técnicos así como en la ejecución de actividades técnicas necesarias para el saneamiento de los bienes del ICT y/o INURBE, decreto 554/2003, Ley 1001/2005</t>
  </si>
  <si>
    <t>Apoyar a la Dirección del Sistema Habitacional - Grupo de titulación y Saneamiento predial- en la asistencia técnica que debe prestar a las Entidades territoriales y Ncionales en los procesos de saneamiento y legalización de bienes inmuebles privados</t>
  </si>
  <si>
    <t>Apoyar a la Direccion del Sistema Habitacional en la revision juridica de los distintos actos administrativos, procesos y procedimientos relacionados con el programa Nacional de Titulacion</t>
  </si>
  <si>
    <t>Apoyar a la Direccion del Sistema Habitacional en la elaboración y revisión de los documentos precontractuales,contractuales y pos contractuales ,necesarios para la ejecuccióndel programa Nacional de Titulacion</t>
  </si>
  <si>
    <t>Apoyar a la DSH -Grupo de Titulación y saneamiento predial- en la proyección de documentos jurídicos relacionados con los programas misionales a cargo de la DSH</t>
  </si>
  <si>
    <t>Apoyar a la Dirección del Sistema Habitacional en las actividades operativas,logisticas y asistenciales dentro del marco del programa nacional de titulación,</t>
  </si>
  <si>
    <t>Apoyar a la Dirección del Sistema Habitacional en la revisión jurídica de los distintos actos administrativos,procesos,procedimientos y en la asistencia jurídica que se debe brindar.</t>
  </si>
  <si>
    <t>Apoyar a la DSH Grupo de Titulación y saneamiento Predial, e la asistencia técnica a las entidades territoriales y nacionales, en los procesos de saneamiento y legalización de bienes fiscales urbanios y de bienes inmuebles privados,</t>
  </si>
  <si>
    <t>Prestacion de Servicios de apoyo a al gestión de la DSH-Grupo de titulación y saneamineto predial correspondiente a las actividades oprerativas,</t>
  </si>
  <si>
    <t xml:space="preserve">Apoyar a la DSH -grupo de Titulación y saneamiento predial en las actividades jurídicas relacionadas con la titulación de bienes fiscales y privados , asi como en los demás asuntos jurídicos en materia de bienes inmuebles del extinto INURBE
</t>
  </si>
  <si>
    <t>Servicios profesionales especializados para apoyar a la DEUT en la coordinacion de las actividades de asistencia tecnica a las entidades territoriales  para la formulacion y/o ejecucion de programa y proyectos de renovacion urbana."</t>
  </si>
  <si>
    <t>Apoyar a la DEUT, en la evaluación, revisión y seguimiento del componente urbanístico y apoyo técnico an la intervención a nivel regional y/o netropolitano en las diferentes etapas de las operaciones urbanas integrales que deba adoptar el MVCT."</t>
  </si>
  <si>
    <t>Apoyar a la DEUT, en la evaluación, revisión y seguimiento del componente urbanístico y en la definición de las normas urbanísticas de las operaciones urbanas integrales que deba adoptar el MVCT.</t>
  </si>
  <si>
    <t xml:space="preserve">Apoyar a la Dirección de Espacio urbano y territorial en la evaluación,revisión y seguimiento del componente técnico en las diferentes etapas de las operaciones urbanas, </t>
  </si>
  <si>
    <t>Apoyar a la DEUT en la asistencia técnica que deba prestar a las autoridades territoriales en gestión urbanística en la ejecución de proyectos de renovación urbana, seguimiento de temas de gestión y desarrollo de programas de vivienda</t>
  </si>
  <si>
    <t>Apoyar a la DEUT en la coordinacion, evaluacion, revision y seguimiento de las operaciones urbanas integrales y de las gestiones interinstitucionales para el desarrollo de los equipamientos en los programas de vivienda del MVCT</t>
  </si>
  <si>
    <t>Apoyar a la Dirección de Espacio Urbano y Territorial en la planeación,implementación y evaluación de las estraegias del plan de asistencia técnica de la DEUT,</t>
  </si>
  <si>
    <t>Apoyar juridicamente a la DEUT en el desarrollo de las etapas precontractual y poscontractual para el adecuado desarrollo de los diferentes programas y proyectos a cargo de las dependencias, incluida la contratacion ...</t>
  </si>
  <si>
    <t>Apoyar al despacho del Viceministerio de Vivienda en las actividades operativas, logisticas y/o asistenciales que requiera para su normal funcionamiento, asi como las relacionadas con la formulación, diseño, implementación  y  la politica del OT.</t>
  </si>
  <si>
    <t>Apoyar a la Subdirección de Políticas de Desarrollo Urbano y Territorial, en la formulación, diseño, implementación y seguimiento de la política y normatividad en materia de desarrollo urbano y territorial</t>
  </si>
  <si>
    <t>Apoyo a la gestión de la DEUT en las actividades operativas y en la organización archivistica de la documentación técnica y contractual que se genera en desarrollo de los diferentes programas y proyectos a cargo de la Dependencia,</t>
  </si>
  <si>
    <t>Apoyar técnicamente a la Dirección de Espacio Urbano y territorial en la asistencia técnica que se debe brindar a instituciones y Entidades territoriales en los temas relacionados con el ordenamiento territorial.</t>
  </si>
  <si>
    <t>Apoyar a la Dirección de Espacio Urbano y Territorial en la gestión interinstitucional necesaria para el desarrollo de los equipamientos en la operaciones urbanas integrales y de los proyectos de vivienda que adelanta el MVCT</t>
  </si>
  <si>
    <t>Apoyar a la DEUT, en la revisión y elaboración del contenido técnico de las normas, cuya formulación, diseño e implementación le corresponden.</t>
  </si>
  <si>
    <t>Efectuar el seguimiento y medición del impacto que ha generado en los Entes Territoriales la asistencia técnica que se brinda en los temas relacionados con el,ordenamiento territorial,</t>
  </si>
  <si>
    <t>Apoyar a la Dirección de Espacio Urbano y Territorial en la formulación,implementación y revisión de los aspectos tributarios viculados a las politicas,normas y procesos de ordenamiento Territorial,</t>
  </si>
  <si>
    <t>Apoyar al MVCT en la realización de los estudios técnicos que sustentaran su participación en el séptimo Foro Urbano Mundial ,en lo que refiere a los análisis urbanisticos y elaboración de documentos técnicos.</t>
  </si>
  <si>
    <t>Elaboración y/o verificación de la cartografía y demás información técnica que se requiera en el marco del seguimiento a la ejecucción de la politica de desarrollo Urbano y vivienda.</t>
  </si>
  <si>
    <t>Apoyar a la DEUT, en la evaluación, revisión y seguimiento del componente económico y financiero en las diferentes etapas de las operaciones urbanas integrales que deba adoptar el MVCT.</t>
  </si>
  <si>
    <t>Apoyar a la DEUT en las actividades juridicas necesarias para la implementación de las politicas que en materia de desarrollo urbano y territorial establece el Plan Nacional de Desarrollo 2011-2014</t>
  </si>
  <si>
    <t>Apoyar a la Dirección de espacio Urbano y Territorial en la asistencia técnica a las Entidades Teritoriales, en los procesos de revisión y ajustes de planes de ordenamiento territorial (POT),para promover procesos de habilitación de suelo para VIS</t>
  </si>
  <si>
    <t>Realizar actividades necesarias para el mejoramiento integral de barrios en el municipio de Valledupar, en sus fases de estudios, diseños definitivos, construcción de obras y acompañamiento necesario</t>
  </si>
  <si>
    <t>Seguimiento de la ejecución de los proyectos y programas a su cargo, y en la elaboración y/o revisión juridica de los documentos</t>
  </si>
  <si>
    <t xml:space="preserve">Apoyar a la DEUT en la aistencia técnica que debe prestar a la Entidades territoriales en los temas relacionados con el diseño y ejecución de obras de espacio público y de arquitectura, programa de mejoramiento integral de barrios. </t>
  </si>
  <si>
    <t>Apoyar a la Subd. Serv. Administrativos-Grupo de Contratos, en el trámite precontractual, contractual y postcontractual, en especial aquellos procesos que deban adelantarse por la DEUT.</t>
  </si>
  <si>
    <t>Apoyar a la DEUT,en la incorporación de información en los aplicativos de seguimiento a la inversión dispuestos por el Gobierno Nacional ,asi como la consolidación,seguimiento y actualización de la información financiera,</t>
  </si>
  <si>
    <t>Apoyar al MVCT en la realización de los estudios técnicos que sustentaran su participación en el séptimo Foro Urbano Mundial ,en lo que refiere al componente en lo que se refiere al componente urban´stico y cartográfico.</t>
  </si>
  <si>
    <t>Apoyar juridicamente al Viceministro de Vivienda en la elaboración y/o revisión de documentos relacionados con la formulación de politicas, planes, programas y regulaciones en materia de vivienda,ordenamiento territorial .</t>
  </si>
  <si>
    <t>Apoyar al MVCT en la realización de los estudios técnicos que sustentaran su participación en el séptimo Foro Urbano Mundial ,en lo que refiere al componente en lo que se refiere al componente social y estadístico,</t>
  </si>
  <si>
    <t>Servicios profesionales apoyando a la Subd. Serv. Administrativos-Grupo de Contratos, en los procesos de contratación, etapas precontractual, contractual y postcontractual, en especial asuntos relacionados con la DEUT.</t>
  </si>
  <si>
    <t>Prestación de servicios profesionales especializados para apoyar a la DEUT en la coordinación de los análisis técnicos que realizara el MVCT para el Séptimo Foro Urbano Mundial, en lo que se refiere al componente urbanístico.</t>
  </si>
  <si>
    <t>Apoyar a la DEUT en las actividades orientadas a la generación de información y a la medición de los impactos economicos y financieros ,</t>
  </si>
  <si>
    <t>Apoyar a la Subdirección de Políticas de Desarrollo Urbano y Territorial, en la formulación, diseño, implementación y seguimiento de la política y normatividad que se relacione con las operaciones urbanas integrales que deba adoptar el MVCT</t>
  </si>
  <si>
    <t>Apoyar al MVCT en la incorporación,implementación y difusión de los temas de gestión social relacionados con las operaciones urbanas,</t>
  </si>
  <si>
    <t>Apoyar a la Dirección de Espacio Urbano y Territorial, en el analisis y revisión de los aspectos económicos ,financieros e impacto de las politicas,acciones y normatividad en temas urbanos,</t>
  </si>
  <si>
    <t>Apoyar en el desarrollo e implementación de procesos de asistencia técnica dentro del programa de mejoramiento integral de barrios que permitan la incorporación de lineamientos, estrategias y acciones locales para el reasentamiento</t>
  </si>
  <si>
    <t>Apoyar al Viceministerio de Vivienda, en los procesos de investigación,identificación,recopilación y análisis de la normatividad.</t>
  </si>
  <si>
    <t>Prestación de servicios profesionales para apoyar al Ministerio en la revisión y análisis de alternativas de las familias beneficiarias de las Operaciones urbanas Integrales y su cierre financiero</t>
  </si>
  <si>
    <t>Apoyar al MVCT en la realización de los estudios técnicos que sustentarán su participación en el VII Foro Urbano mundial en lo que se refiere al componente urbanístico y cartográfico</t>
  </si>
  <si>
    <t>Apoyar a la Dirección de Espacio Urbano y Territorial en la revisión de las diferentes etapas en las operación urbanas integral que deban realizar por el MVCT,</t>
  </si>
  <si>
    <t xml:space="preserve">Prestación de servicios profesionales especializados para apoyar juridicamente a la DEUT en la reglamentación y formulación de propuestas de politica de los temas prioritarios. </t>
  </si>
  <si>
    <t>Apoyar al viceministerio de vivienda en la revisión jurídica de las propuestas normativas y documentos relacionados con la participación de la Nacion en la planeación, promoción y financiamiento de programas de vivienda y desarrollo urbano</t>
  </si>
  <si>
    <t>Apoyar al MVCT en la realización de los estudios técnicos que sustentaran su participación en el séptimo Foro Urbano Mundial ,en lo que refiere al componente ambiental,</t>
  </si>
  <si>
    <t>"Apoyar a la Dirección de Espacio Urbano y Territorial en las actividades administrativas y técnicas requeridas para el seguimiento y evaluación de las actividaes adelantadas por el MVCT,"</t>
  </si>
  <si>
    <t>"Prestación de servicios de apoyo a la gestión de la Dirección de Espacio Urbano y Territorial en las actividades operativas,logisticas y/o asistenciales que requiera para el desarrollo de la ejecución."</t>
  </si>
  <si>
    <t>"Prestación de servicios profesionales espacializados para apoyar a la Dirección de Espacio Urbano y Territorial en la coordinación de las actividades realacionadas con la ejecucción,"</t>
  </si>
  <si>
    <t>"Prestación de servicios profesionales para apoyar a la Dirección de Espacio Urbano y Territorial en temas presupuestales y financieros que involucran la programación,ejecucción de los recursos asignados."</t>
  </si>
  <si>
    <t>"Apoyar a la Dirección de Espacio Urbano y Territorial en el desarrollo de las actividades necesarias para la incorporación de la gestión del riesgo en el ordenamiento territorial por parte de las autorizaciones locales."</t>
  </si>
  <si>
    <t>"Apoyar a la Dirección de Espacio Urbano y territorial en la realización de acciones técnicas tendientes a orientar la incorporación de la gestón del riesgo en el ordenamiento territorial,"</t>
  </si>
  <si>
    <t>MARIA CRISTINA FONTECHA
EXT 2088
mcfontecha@minvivienda.gov.co</t>
  </si>
  <si>
    <t>JACKELINE DIAZ MARTINEZ
EXT 2143
jdiaz@minvivienda.gov.co</t>
  </si>
  <si>
    <t>JULIO CESAR MESTRE
jmestre@minvivinda.gov.co</t>
  </si>
  <si>
    <t>OCTAVIO LOSADA
EXT 2018
olosada@minvivienda.gov.co</t>
  </si>
  <si>
    <t>Milciades Hernandez Martinez
Ext. 2126
MHernandez@minvivienda.gov.co</t>
  </si>
  <si>
    <t>TOTALES</t>
  </si>
  <si>
    <t xml:space="preserve">IMPUESTO DE VEHICULOS </t>
  </si>
  <si>
    <t>IMPUESTO PREDIAL</t>
  </si>
  <si>
    <t xml:space="preserve">NOTARIADO </t>
  </si>
  <si>
    <t>NOTARIADO (CM ADVA)</t>
  </si>
  <si>
    <t>AUDIOVISUALES Y ACCESORIOS</t>
  </si>
  <si>
    <t>EQUIPO DE CAFETERIA</t>
  </si>
  <si>
    <t>OTRAS COMPRAS DE EQUIPO CM</t>
  </si>
  <si>
    <t>EQUIPO DE COMUNICACIONES</t>
  </si>
  <si>
    <t>MOBILIARIO Y ENSERES</t>
  </si>
  <si>
    <t xml:space="preserve">OTROS ENSERES Y EQUIPOS DE OFICINA </t>
  </si>
  <si>
    <t>OTROS ENSERES Y EQUIPOS DE OFICINA CM</t>
  </si>
  <si>
    <t>COMBUSTIBLES Y LUBRICANTES (GASOLINA PARQUE AUTOMOTOR)</t>
  </si>
  <si>
    <t>DOTACION DE FUNCIONARIOS</t>
  </si>
  <si>
    <t>MATERIALES DE CONSTRUCCION (FERRETERIA Y ELECTRICOS)</t>
  </si>
  <si>
    <t>MATERIALES DE CONSTRUCCION (CM ADVA)</t>
  </si>
  <si>
    <t>PAPELERIA, UTILES DE ESCRITORIO Y OFICINA</t>
  </si>
  <si>
    <t>PAPELERIA, UTILES DE ESCRITORIO Y OFICINA (CM ADVA)</t>
  </si>
  <si>
    <t>OTROS MATERIALES Y SUMINISTROS (FIRMA DIGITAL TOKEN)</t>
  </si>
  <si>
    <t>PRODUCTOS DE CAFETERIA Y RESTAURANTE (CM DESPACHO MINISTRO)</t>
  </si>
  <si>
    <t>OTROS MATERIALES Y SUMINISTROS (CM ADVA)</t>
  </si>
  <si>
    <t>MANT ASCENSORES</t>
  </si>
  <si>
    <t>MANTENIMIENTO INMUEBLES</t>
  </si>
  <si>
    <t>MANTENIMIENTO INMUEBLES (CM ADMTVA)</t>
  </si>
  <si>
    <t>MANTENIMIENTO BIENES MUEBLES, EQUIPOS Y ENSERES</t>
  </si>
  <si>
    <t>MANTENIMIENTO BIENES MUEBLES EQUIPOS Y ENSERES (CM)</t>
  </si>
  <si>
    <t>MANTENIMIENTO EQUIPO COMUNICACION Y COMPUTACION (PLANTA TELEFONICA)</t>
  </si>
  <si>
    <t>MANTANTENIMIENTO EQUIPO COMUNICACION Y COMPUTACION (CM)</t>
  </si>
  <si>
    <t>MANTENIMIENTO EQUIPO DE NAVEGACION Y TRANSPORTE (MOTOS)</t>
  </si>
  <si>
    <t>MANTENIMIENTO EQUIPO DE NAVEGACION Y TRANSPORTE (VEHICULOS)</t>
  </si>
  <si>
    <t>MANTENIMIENTO EQUIPO DE NAVEGACION Y TRANSPORTE (CM)</t>
  </si>
  <si>
    <t>SERVICIO DE CAFETERIA Y RESTAURANTE</t>
  </si>
  <si>
    <t>SERVICIO DE SEGURIDAD Y VIGILANCIA</t>
  </si>
  <si>
    <t>ADMINISTRACION OPERACIÓN Y MANTENIMIENTO DE PLANTAS DE ENERGIA</t>
  </si>
  <si>
    <t>MANTENIMIENTO OTROS BIENES (CM ADTVA)</t>
  </si>
  <si>
    <t>SERVICIO CORREO</t>
  </si>
  <si>
    <t>SERVICIO CORREO (CM)</t>
  </si>
  <si>
    <t>EMBALAJE Y ACARREO (CM)</t>
  </si>
  <si>
    <t>EMBALAJE Y ACARREO</t>
  </si>
  <si>
    <t>TRANSPORTE (CM ADMINISTRATIVA)</t>
  </si>
  <si>
    <t>OTRAS COMUNICACIONES Y TRANSPORTE (CM ADMTIVA)</t>
  </si>
  <si>
    <t>ADQUISICION DE LIBROS Y REVISTAS</t>
  </si>
  <si>
    <t>ADQUISICION DE LIBROS Y REVISTAS (CM)</t>
  </si>
  <si>
    <t xml:space="preserve">SUSCRIPCIONES  (LEGIS, PERIODICOS, REVISTAS) </t>
  </si>
  <si>
    <t>OTROS GASTOS POR IMPRESOS Y  PUBLICACIONES (IMPRENTA NACIONAL)</t>
  </si>
  <si>
    <t xml:space="preserve">OTROS GASTOS POR IMPRESOS Y  PUBLICACIONES (CM ADVA) </t>
  </si>
  <si>
    <t>ACUEDUCTO ALCANTARILLADO Y ASEO</t>
  </si>
  <si>
    <t>ENERGIA</t>
  </si>
  <si>
    <t>GAS NATURAL</t>
  </si>
  <si>
    <t>TELEFONIA MOVIL CELULAR</t>
  </si>
  <si>
    <t xml:space="preserve">TELEFONO, FAX Y OTROS </t>
  </si>
  <si>
    <t>OTROS SERVICIO PUBLICOS</t>
  </si>
  <si>
    <t>OTROS SEGUROS</t>
  </si>
  <si>
    <t xml:space="preserve">ARRENDAMIENTO BIENES MUEBLES </t>
  </si>
  <si>
    <t>ARRENDAMIENTO BIENES MUEBLES VEHICULOS</t>
  </si>
  <si>
    <t xml:space="preserve">ARRENDAMIENTO BIENES INMUEBLES </t>
  </si>
  <si>
    <t>VIATICOS Y GASTOS DE VIAJE AL INTERIOR (PASAJES AEREOS)</t>
  </si>
  <si>
    <t>VIATICOS Y GASTOS DE VIAJE AL INTERIOR (CAJA MENOR)</t>
  </si>
  <si>
    <t>VIATICOS Y GASTOS DE VIAJE AL INTERIOR (FUNCIONAMIENTO)</t>
  </si>
  <si>
    <t>VIATICOS Y GASTOS DE VIAJE AL EXTERIOR (CAJA MENOR)</t>
  </si>
  <si>
    <t>GASTOS JUDICIALES</t>
  </si>
  <si>
    <t>CAPACITACION, BIENESTAR SOCIAL Y ESTIMULOS</t>
  </si>
  <si>
    <t>SERVICIOS PARA RECLUTAMIENTO (CONCURSOS CNSC)</t>
  </si>
  <si>
    <t>ADMINISTRACION PALMA REAL</t>
  </si>
  <si>
    <t>OTROS GASTOS ADQUISICION DE SERVICIOS (CM ADVA)</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</si>
  <si>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</si>
  <si>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Suministro de papeleria y utiles de escritorio</t>
  </si>
  <si>
    <t>Suministro de materiales de ferreteria y construcción</t>
  </si>
  <si>
    <t>Dotación</t>
  </si>
  <si>
    <t>Servicios de atención domiciliaria por médicos de atención primaria</t>
  </si>
  <si>
    <t>EQUIPO DE COMUNICACIONES CM</t>
  </si>
  <si>
    <t>MOBILIARIO Y ENSERES CM</t>
  </si>
  <si>
    <t>DEFENSA DE LA HACIENDA PUBLICA</t>
  </si>
  <si>
    <t>OTRAS COMPRAS DE EQUIPO</t>
  </si>
  <si>
    <t>Contenedores de basura plasticos</t>
  </si>
  <si>
    <t>Adición contrato de promesa de compraventa Nº 002 de 2013</t>
  </si>
  <si>
    <t>Nación</t>
  </si>
  <si>
    <r>
      <rPr>
        <u val="single"/>
        <sz val="11"/>
        <color indexed="8"/>
        <rFont val="Calibri"/>
        <family val="2"/>
      </rPr>
      <t>Jose Vicente Casanova Roa</t>
    </r>
    <r>
      <rPr>
        <sz val="11"/>
        <color theme="1"/>
        <rFont val="Calibri"/>
        <family val="2"/>
      </rPr>
      <t xml:space="preserve">
</t>
    </r>
    <r>
      <rPr>
        <b/>
        <sz val="11"/>
        <color indexed="8"/>
        <rFont val="Calibri"/>
        <family val="2"/>
      </rPr>
      <t>JCasanova@minvivienda.gov.co</t>
    </r>
  </si>
  <si>
    <t>Otro si # 3 Adición y prorroga al cto 472 de 2013 suscrito con EMPRESA DE RECURSOS TECNOLOGICOS S.A. E.S.P</t>
  </si>
  <si>
    <r>
      <rPr>
        <u val="single"/>
        <sz val="11"/>
        <color indexed="8"/>
        <rFont val="Calibri"/>
        <family val="2"/>
      </rPr>
      <t>Jose Luis Eraso Figueroa</t>
    </r>
    <r>
      <rPr>
        <sz val="11"/>
        <color theme="1"/>
        <rFont val="Calibri"/>
        <family val="2"/>
      </rPr>
      <t xml:space="preserve">
</t>
    </r>
    <r>
      <rPr>
        <b/>
        <sz val="11"/>
        <color indexed="8"/>
        <rFont val="Calibri"/>
        <family val="2"/>
      </rPr>
      <t>JEraso@minvivienda.gov.co</t>
    </r>
  </si>
  <si>
    <t>prestación de servicios de apoyo a la gestión del Help desk para soporte a la infraestructura del MVCT en instalación, configuración de PCs, manejo de software ofimático, cableado estructurado, equipo de compto y portátiles</t>
  </si>
  <si>
    <t>Prestar el servicio de asistencia al software HOMINIS</t>
  </si>
  <si>
    <t>Prestar el servicio de asistencia del sistema de información para la Gestión Administrativa y financiera Pública, sofware SIFIP/SIFAME</t>
  </si>
  <si>
    <t>Adición al contrato No 404 de 2013,cuyo objeto es el suministro de tiquetes para el transporte aereo en vuelos nacionales e internacionales,</t>
  </si>
  <si>
    <r>
      <rPr>
        <u val="single"/>
        <sz val="11"/>
        <color indexed="8"/>
        <rFont val="Calibri"/>
        <family val="2"/>
      </rPr>
      <t>Octavio Losada Ramirez</t>
    </r>
    <r>
      <rPr>
        <sz val="11"/>
        <color theme="1"/>
        <rFont val="Calibri"/>
        <family val="2"/>
      </rPr>
      <t xml:space="preserve">
</t>
    </r>
    <r>
      <rPr>
        <b/>
        <sz val="11"/>
        <color indexed="8"/>
        <rFont val="Calibri"/>
        <family val="2"/>
      </rPr>
      <t>OLosada@minvivienda.gov.co</t>
    </r>
  </si>
  <si>
    <t>Prestacion de servicios de apoyo a la gestion a la Direccion EUT en la organización archivistica de la documentacion que se genera en desarrollo de los diferentes programas y proyectos a cargo de la misma.</t>
  </si>
  <si>
    <t>Apoyar a la DEUT en la elaboración de procesos, guías y mecanismos administrativos para conformar la línea base del programa de las cienmil viviendas en lo pertinente a la organización de bases de datos, a la trazabilidad de los procesos</t>
  </si>
  <si>
    <t>Apoyar a la Dir. Espacio Urbano y territorial en la gestión con las administraciones locales donde se desarrolla el programa de las cien mil viviendas, en la estructuración d eprocesos de planeación que faciliten el desarrollo de la estrategia de</t>
  </si>
  <si>
    <t>Apoyar la Dirección de Espacio Urbano y Territorial en el proceso de organización documental para realizar seguimiento al programa de la cien mil viviendas, en lo pertinente a la conformación de expedientes</t>
  </si>
  <si>
    <t>Apoyar a la Subdirección de políticas de Desarrollo Urbano y Territorial en la formulación,diseño,implementación y seguimiento de la politica y normatividad en materia de desarrollo urbano y territorial</t>
  </si>
  <si>
    <t>Otro Si No. 1 de adicion al contrato de Prestacion de servicios profesionales No. 737 de 2013 suscrito con SASHA LORENA CASTRO BUITRAGO cuyo objeto es "Administrar y orientar el desarrollo de los contenidos, la organización de las secciones,la act</t>
  </si>
  <si>
    <r>
      <rPr>
        <u val="single"/>
        <sz val="11"/>
        <color indexed="8"/>
        <rFont val="Calibri"/>
        <family val="2"/>
      </rPr>
      <t>Angela Isabel Piñeros Reina</t>
    </r>
    <r>
      <rPr>
        <sz val="11"/>
        <color theme="1"/>
        <rFont val="Calibri"/>
        <family val="2"/>
      </rPr>
      <t xml:space="preserve">
</t>
    </r>
    <r>
      <rPr>
        <b/>
        <sz val="11"/>
        <color indexed="8"/>
        <rFont val="Calibri"/>
        <family val="2"/>
      </rPr>
      <t>apineros@minvivienda.gov.co</t>
    </r>
  </si>
  <si>
    <t>Apoyar al MVCT a través de la Sub. Serv. Administrativos en las actividades que se deben adelantar en el proceso revisión técnica de los inmuebles sujetos a saneamiento del extinto ICT y/o INURBE</t>
  </si>
  <si>
    <t>Preproduccion, realizacion,produccion y emision de programas audiovisuales de carácter institucional y rendicion de cuentas del MVCT.</t>
  </si>
  <si>
    <t>Servicios profesionales a la Subdirección de Servicios Administrativos para apoyar, planear y realizar el levantamiento de información, actividades y diagnóstico relacionados con el sistema de Gestión ambiental</t>
  </si>
  <si>
    <t>Apoyar en labores asistenciales al grupo de Comunicaciones estrategicas para procesar,tramitar y acceder a la información relacionada con actividades administrativas</t>
  </si>
  <si>
    <t>Prestar los servicios profesionales para apoyar al grupo de Comunicaciones en la realización y ejecución de una estrategia de comunicación en Dptos y ciudades con las que tiene relación directa del MVCT a partir de sus objetivos misionales</t>
  </si>
  <si>
    <t>Apoyar el proceso de reforma organizacional que presentara el MVCT al Dpto. Administrativo de la Función Pública Ministerio de Hacienda,Presidencia de la Republoica asi como apoyar el proceso de implementación del aplicativo de nómina</t>
  </si>
  <si>
    <t>Prestar los servicios de apoyo logístico para la realización del evento diálogos de Gestión, que se realizara de acuerdo con las especificaciones técnicas establecidas</t>
  </si>
  <si>
    <t>Otro Si No. 5 de adición al contrato de suministro No. 404 de 2013 suscrito con ESCOBAR OSPINA S.A.S, cuyo ojeto es el suministro de tiquetes aéreos</t>
  </si>
  <si>
    <t>Prestar los servicios de monitoreo diario prensa,radio,televisión,internet y revistas en el que se seleccione y entregue diariamente un reporte de noticias y comentarios</t>
  </si>
  <si>
    <t>Apoyar el proceso de Gestión documental para la organización y administración documental de los archivos del MVCT</t>
  </si>
  <si>
    <t>Adición al contrato No 715 de 2013,suscrito entre el Archivo General de la Nación y el Ministerio, cuyo objeto es realizar limpieza, clasificación y desinfección a los planos</t>
  </si>
  <si>
    <t>Prestación de servicios profesionales para apoyar el proceso de organización y mantenimiento del SGD con el fin de conservar y preservar toda la documentación producida y recibida en el marco de las políticas y programas del VAS</t>
  </si>
  <si>
    <r>
      <rPr>
        <u val="single"/>
        <sz val="11"/>
        <color indexed="8"/>
        <rFont val="Calibri"/>
        <family val="2"/>
      </rPr>
      <t>Milciades Hernandez Martinez</t>
    </r>
    <r>
      <rPr>
        <sz val="11"/>
        <color theme="1"/>
        <rFont val="Calibri"/>
        <family val="2"/>
      </rPr>
      <t xml:space="preserve">
</t>
    </r>
    <r>
      <rPr>
        <b/>
        <sz val="11"/>
        <color indexed="8"/>
        <rFont val="Calibri"/>
        <family val="2"/>
      </rPr>
      <t>MHernandez@minvivienda.gov.co</t>
    </r>
  </si>
  <si>
    <t>Prestacion de servicios profesionales para apoyar a la subdireccion de estructuracion de programas del sector de agua potable y saneamiento básico</t>
  </si>
  <si>
    <t>Prestacion de servicios profesionales para apoyar tecnicamente al VAS en elfortalecimiento del seguimiento a los planes y programas de conexiones intradomiciliarios de los servicios de acueducto y alcantarillado que adelanta el VAS….</t>
  </si>
  <si>
    <t>Prestación de Servicios Profesionales para apoyar juridicamente al Grupo de desarrollo Sostenible de la dirección de Desarrollo Sectorial del Viceministerio de agua y Saneamiento Básico,en el seguimiento a la implementación de las disposicio</t>
  </si>
  <si>
    <t>prestación de servicios de apoyo a la gestión en las actividades operativas y de gestión documental requeridas por la subdirección de Estructuración de programas como soporte para el cumplimiento de las funciones.</t>
  </si>
  <si>
    <t>Prestación de servicios. Profesionales para apoyar desde el grupo de contratos de la sub. De Servicios. Admón. en el seguimiento a los proyectos de l sector Agua potable y saneamiento básico</t>
  </si>
  <si>
    <t>Apoyar tecnicamente al VAS para estructuracion, implementacion y seguimiento a los planes y programas de la prestacion del servicio publico de aseo y del componente ambiental del programa agua para la prosperidad ..</t>
  </si>
  <si>
    <t>Prestación de Servicios profesionales para brindar asistencia técnica a las entidades territoriales en la implementación del software Integrin, así como apoyo al componente de aseguramiento y fortalecimiento institucional …</t>
  </si>
  <si>
    <t>Prestacion de servicios profesionales para apoyar a la subdireccion de estructuracion de programas en las actividades de seguimiento necesarias en la implementacion del programa de abastecimiento de agua, manejo de aguas residuales</t>
  </si>
  <si>
    <t>Apoyar a la Subdirección de Gestión Empresarial en el seguimiento y desarrollo de los procesos de sistematización, creación y administración de bases de datos y sistemas de información de programas y proyectos</t>
  </si>
  <si>
    <t>Prestación de serv para apoyar la gestión admon y los procesos de organización y mantenimiento del sistema de gestión documental en las actividades de la sub de gestión empresarial del VASB para conservar y preservar la documentación producida</t>
  </si>
  <si>
    <t>Prestación de servicios profesionales para apoyar técnicamente a la sub de proyectos del VASB en la supervisión y seguimiento de la ejecución y liquidación de los proyectos y/o convenios suscritos por le MVCT a través del VASB</t>
  </si>
  <si>
    <t>Realizar el seguimiento a los compromisos que se establezcan con las regiones en materia de agua potable y saneamiento básico adelantados por el Viceministerio de Agua y Saneamiento Básico</t>
  </si>
  <si>
    <t>prestación de servicios profesionales para apoyar al grupo de Desarrollo sectorial del VASB en la estructuración y seguimiento de planes ambientales sectoriales dl los PDAs en la gestión de información asociada y procesos de asistencia técnica</t>
  </si>
  <si>
    <t>Apoyar técnicamente al Grupo de Desarrollo sostenible del Viceministerio de Agua y Saneamiento Básico , en el seguimiento y asistencia técnica asociada a la gestión ambiental y del riesgo en el sector de agua potable y saneamiento básico</t>
  </si>
  <si>
    <t>Prestación de servicios de apoyo a la gestión Documental de la Dirección de Programas</t>
  </si>
  <si>
    <t>Prestación de servicios profesionales para apoyar juridicamente a la Subdirección de estructuración de programas , en el marco de las politicas y programas del Viceministerio</t>
  </si>
  <si>
    <t>Prestación de Servicios Profesionales para apoyar técnicamente a la Sub de proyectos del Viceministerio de Agua y Saneamiento Básico en la supervisión y seguimeinto y liquidación de los proyectos y/o convenios suscritos por el Ministerio</t>
  </si>
  <si>
    <t>Prestación de servicios Profesionales para apoyar a la Dirección de Programas en el acompañamiento y seguimiento de los procesos de diseño,estructuración e implementación de planes y programas del sector de agua potable</t>
  </si>
  <si>
    <t>Apoyar juridicamente al grupo de politica sectorial de la Direccion de desarrollo secctorial en la estructuracion de conceptos y en el tramite de las peticiones requerimientos solicitudes procesos</t>
  </si>
  <si>
    <t>prestación de servicios profesionales para apoyar jurídicamente a la dirección de programas en las actividades requeridas en la subdirección de proyectos</t>
  </si>
  <si>
    <t>Apoyar técnicamente a la Dirección de Desarrollo Sectorial del VASB en la formulción de politicas y estructuración de normas de carácter reglamentario y regulatorio en el servicios público de aseo y el aprovechamiento de residuos solidos</t>
  </si>
  <si>
    <t>Prestación de servicios Profesionales para apoyar técnicamente a la Subdirección de proyectos de la Dirección de programas del Viceministerio de agua y saneamiento basico, en la evaluación integral de los proyectos</t>
  </si>
  <si>
    <t>Prestación de servicios profesionales para apoyar a la dirección de desarrollo sectorial del VASB en el diseño de políticas y formulación de normas de carácter reglamentario y regulatorio para el servicio publico de aseo incluido el aprovechamiento</t>
  </si>
  <si>
    <t>Prestación de Servicios juridicos para apoyar y asistir al Viceministerio de Agua y Saneamiento en las gestiones de viabilización de proyectos de acuerdo con lo establecido</t>
  </si>
  <si>
    <t>Apoyar al Viceministerio de agua y abastecimiento Básico-Vas-en el desarrollo de las actividades técnicas y operativas necesarias para la implementación de programas de abastecimiento de agua residuales en zonas rurales,con énfasis en el s</t>
  </si>
  <si>
    <t>Prestación de servicios para la actualización,mantenimiento,asistencia y soporte técnico del sistema de información SIGEVAS de acuerdo con las necesidades del Viceministerio de Agua y Saneamiento básico</t>
  </si>
  <si>
    <t>Apoyar administrativa y financieramente al desarrollo de la estrategia de monitoreo, seguimiento y control a los recursos del Sistema General de Participaciones</t>
  </si>
  <si>
    <t>Prestar servicios profesionales para apoyar jurídicamente a la dirección de programas del VASB en los procesos y tramites de giro directo de recursos del sistema general de participaciones a cargo de la dirección de conformidad con las nor</t>
  </si>
  <si>
    <t>Apoyar juridicamente al grupo de monitoreo del SGP APSB en la direccion de Desarrollo sectorial en los tramites y asuntos derivados del proceso de certificacion de distritos y municipios de acuerdo con las normas aplicables al sectro del VASB</t>
  </si>
  <si>
    <r>
      <rPr>
        <u val="single"/>
        <sz val="11"/>
        <color indexed="8"/>
        <rFont val="Calibri"/>
        <family val="2"/>
      </rPr>
      <t>María Cristina Fontecha Rivera</t>
    </r>
    <r>
      <rPr>
        <sz val="11"/>
        <color theme="1"/>
        <rFont val="Calibri"/>
        <family val="2"/>
      </rPr>
      <t xml:space="preserve">
</t>
    </r>
    <r>
      <rPr>
        <b/>
        <sz val="11"/>
        <color indexed="8"/>
        <rFont val="Calibri"/>
        <family val="2"/>
      </rPr>
      <t>mcfontecha@minvivienda.gov.co</t>
    </r>
  </si>
  <si>
    <t>APOYAR A LA DIVIS Y FONVIVIENDA Y LA OF. ASESORA JURIDICA EN LA REPRSENTACION JUDICIAL , ATENCION ,TRAMITE Y SEGUIMIENTO DE LAS ACCIONES DE TUTELA</t>
  </si>
  <si>
    <t>Apoyar a la DIVIS Y FONVIVIENDA en el seguimiento a la política pública de vivienda a través de la atención a consultas y peticiones que se soliciten dentro de los procesos de asignación de subsidios familiares de vivienda</t>
  </si>
  <si>
    <t>Apoyar al Viceministerio de Vivienda en el desarrollo y seguimiento de las actividades necesarias para el cumplimiento de las diferentes disposiciones normativas y jurisprudencias que regulan la politica Pública</t>
  </si>
  <si>
    <t>Apoyar al viceministerio de vivienda en las actividades relacionadas con la socialización , divulgación y promoción de la política de vivienda</t>
  </si>
  <si>
    <t>Apoyar al viceministro de vivienda en el desarrollo y seguimiento de las actividades necesarias para el cumplimiento de la politica publica de VIS para poblacion en situacion de desplazamiento y/o victima del conflicto armado interno en Colombia</t>
  </si>
  <si>
    <t>Apoyar al Viceministerio de Vivienda en el desarrollo y seguimiento de las actividades jurídicas relacionadas con las disposiciones normativas y jurisprudenciales que regulan la política Pública de vivienda</t>
  </si>
  <si>
    <t>Apoyar a la Dirección del Sistema Habitacional brindando asistencia jurídica en el seguimiento y/o elaboración de los documentos relacionados con las funciones a cargo de la misma</t>
  </si>
  <si>
    <r>
      <rPr>
        <u val="single"/>
        <sz val="11"/>
        <color indexed="8"/>
        <rFont val="Calibri"/>
        <family val="2"/>
      </rPr>
      <t>Julio Cesar Mestre Suarez</t>
    </r>
    <r>
      <rPr>
        <sz val="11"/>
        <color theme="1"/>
        <rFont val="Calibri"/>
        <family val="2"/>
      </rPr>
      <t xml:space="preserve">
</t>
    </r>
    <r>
      <rPr>
        <b/>
        <sz val="11"/>
        <color indexed="8"/>
        <rFont val="Calibri"/>
        <family val="2"/>
      </rPr>
      <t>jmestre@minvivienda.gov.co</t>
    </r>
  </si>
  <si>
    <t>Apoyar el proceso de organización y administracion de los archivos de ls DSH del MVCT en el marco de la subrogacion de derechos y obligaciones del extinto ICT y/o INURBE conforme con lo establecido en el Decreto 554 de 2003 y demas normas…</t>
  </si>
  <si>
    <t>Apoyar a la dirección Sistema Habitacional en las actividades operativas logísticas y asistenciales necesarias para el saneamiento de los bienes inmuebles del extinto ICT o INSCREDIAL-INURBE</t>
  </si>
  <si>
    <t>Apoyar a la Direccion del sistema habitacional en las acvtividades juridicas y administrativas necesarias para el sanemainto de los inmuebles del extinto ICT y/o INURBE n el marco del Decreto 554 de 2003 y demas normas…</t>
  </si>
  <si>
    <t>Apoyar al Viceministerio de Vivienda en las actividades juridicas relacionadas con las funciones a su cargo y en especial aquellas que se encuentran en el marco del Decreto 554 de 2003, ley 1001 de 2005</t>
  </si>
  <si>
    <t>Apoyar a la DSH en las actividades jurídicas y administrativas necesarias para el saneamiento de los inmuebles de ICT y/o Inurbe en el marco del Decreto 554/2003 la Ley 1001 de 2005 y demás normas que regulan la materia</t>
  </si>
  <si>
    <t>Apoyar la operación n en mesa de ayuda y soporte de infraestructura ofimática del ministerio así como en la definición y estructuración de los procesos del área PAR INURBE</t>
  </si>
  <si>
    <t>Apoyar al Ministerio en las actividades juridicas y administrativas necesarias para el saneamiento de los inmuebles del extinto ICT/ Inurbe en el marco del Decreto 554 de 2003</t>
  </si>
  <si>
    <t>Apoyar a la Direccion del sistema habitacional en la elaboración y revisión de conceptos técnicos y demás actividades técnicas necesarias para el saneamiento del extinto ICT-INURBE</t>
  </si>
  <si>
    <t>Prestacion de servicios de apoyo y logistico a la gestion de la oficina asesora de planeacion en la organización administrativa e informatica de los documentos producidos y recepcionados dentro de la planeacion ejecucion y seguimiento de los program</t>
  </si>
  <si>
    <r>
      <rPr>
        <u val="single"/>
        <sz val="11"/>
        <color indexed="8"/>
        <rFont val="Calibri"/>
        <family val="2"/>
      </rPr>
      <t>Julio Cesar Pinillos</t>
    </r>
    <r>
      <rPr>
        <sz val="11"/>
        <color theme="1"/>
        <rFont val="Calibri"/>
        <family val="2"/>
      </rPr>
      <t xml:space="preserve">
</t>
    </r>
    <r>
      <rPr>
        <b/>
        <sz val="11"/>
        <color indexed="8"/>
        <rFont val="Calibri"/>
        <family val="2"/>
      </rPr>
      <t>JCPinillos@minvivienda.gov.co</t>
    </r>
  </si>
  <si>
    <t>Servicios de consultoria para apoyar a la oficina asesora de planeacion en los procesos de planeacion y seguimiento financiero del programa "abastecimiento de aguas residuales en zonas rurales ", asesorar las acciones de cierre de los progr</t>
  </si>
  <si>
    <t>Servicios de consultoria para apoyar a la oficina asesora de planeacion en los procesos de planeacion y seguimiento financiero de los programas, "Macroproyectos de Interes Social Nacional " financiados por el Banco Mundial y agua y san</t>
  </si>
  <si>
    <t>Servicios de consultoria para apoyar a la Subdireccion Financiera en los procesos de seguimiento financiero, presupuestal y contable de los programas " Macroproyectos de Interes Social Nacional " financiados por el Banco Mundial y apoyar el cierre</t>
  </si>
  <si>
    <t>Servicios de consultoria para apoyar y asesorar los procesos de planeacion y seguimiento a la ejecucion del programa " Macroproyectos de Interes Social Nacional " financiados mpor el BIRF 7998-CO y las donaciones y cooperaciones cu</t>
  </si>
  <si>
    <t>Servicios de consultoria para apoyar a la oficina asesora de planeacion en los procesos de planeacion y seguimiento financiero de los programas, donaciones y cooperaciones cuyos objetivos esten relacionadas con las funciones del VASB espe</t>
  </si>
  <si>
    <t>Servicios de consultoria para apoyar a la oficina asesora de planeacion en los procesos de planeacion y seguimiento financiero de los programas, donaciones y cooperaciones cuyos objetivos esten relacionadas con las funciones del VASB especi</t>
  </si>
  <si>
    <t>Asistir a la sub de finanzas y Ppto en las acciones necesarias para el proceso del cierre del programa "Reducción de la vulnerabilidad fiscal del estado ante desastres naturales" la cual soporta la entrega de Est. financieros y cierre</t>
  </si>
  <si>
    <t>Organización administrativa e informatica de los documentos producidos y recepcionados dentro de la planeacion ejecucion y seguimiento de los programas financiados con recursos de organismos multilaterales ........</t>
  </si>
  <si>
    <t>Servicios de consultoria para apoyar a la oficina asesora de planeacion en los procesos de planeacion y seguimiento financiero de los programas, donaciones y cooperaciones cuyos objetivos esten relacionadas con las funciones del VASB especif</t>
  </si>
  <si>
    <t>Adición al contrato de Gerencia Integral de proyectos Nº 169-2013</t>
  </si>
  <si>
    <t>Apoyar financieramente a los municipios en proyectos para el saneamiento de vertimientos</t>
  </si>
  <si>
    <t>Apoyar financieramente a los municipios en proyectos para el manejo de residuos solidos</t>
  </si>
  <si>
    <t>Apoyar financieramente a los municipios en proyectos para el fortalecimiento y modernizacion empresarial</t>
  </si>
  <si>
    <t>Apoyar financieramente a los municipios en proyectos de acueductos y saneamiento básico</t>
  </si>
  <si>
    <t>Apoyar financieramente a los municipios en proyectos de acueductos y saneamiento básico en zonas rurales</t>
  </si>
  <si>
    <t>EQUIPOS DE SISTEMAS</t>
  </si>
  <si>
    <t>Computadores</t>
  </si>
  <si>
    <t>JOSE LUIS ERASO FIGUEROA
Ext. 3424
Leraso@minvivienda.gov.co</t>
  </si>
  <si>
    <t>GASTOS JUDICIALES (CM ADVA)</t>
  </si>
  <si>
    <t>14111500-44103100-44111500-44111900-44112000-44121500-44121600-44121700-44121800-44121900-44122000-44122100-45111601-26111700</t>
  </si>
  <si>
    <t>46171500-31151500-31161500-31161700-31162000-31162200-31162400-31162500-31162600-31162800-31171500-31191500-31201500-31201600-31211500-31211700-31211800-31211900-31311100-31311700-31401500-31401600-31411700-31411800-32141000-32141100-39101600-39101800-39101900-39121500-39121600-39121700-39122200-40141700-40171600-40171700-40172100-40172600-40174800-40174900-40175200-40183000-40183100</t>
  </si>
  <si>
    <t>53101900-53111600</t>
  </si>
  <si>
    <t>90101700-76111500</t>
  </si>
  <si>
    <t>84131500-84131600</t>
  </si>
  <si>
    <t>DURACION MESES</t>
  </si>
  <si>
    <t>MESES</t>
  </si>
  <si>
    <t>ENERO</t>
  </si>
  <si>
    <t>FEBRERO</t>
  </si>
  <si>
    <t>MARZO</t>
  </si>
  <si>
    <t>ABRIL</t>
  </si>
  <si>
    <t>MAYO</t>
  </si>
  <si>
    <t>JUNIO</t>
  </si>
  <si>
    <t>JULIO</t>
  </si>
  <si>
    <t>AGOSTO</t>
  </si>
  <si>
    <t>OCTUBRE</t>
  </si>
  <si>
    <t>Licitacion Publica</t>
  </si>
  <si>
    <t>Seleccion Abreviada</t>
  </si>
  <si>
    <t>Concurso de Meritos</t>
  </si>
  <si>
    <t>Contratacion Directa</t>
  </si>
  <si>
    <t>Minima Cuantia</t>
  </si>
  <si>
    <t>No Aplica</t>
  </si>
  <si>
    <t>En  tramite</t>
  </si>
  <si>
    <t>Regimen Especial</t>
  </si>
  <si>
    <t>Enero</t>
  </si>
  <si>
    <t>Febrero</t>
  </si>
  <si>
    <t>Marzo</t>
  </si>
  <si>
    <t>Abril</t>
  </si>
  <si>
    <t>Mayo</t>
  </si>
  <si>
    <t>Junio</t>
  </si>
  <si>
    <t>Julio</t>
  </si>
  <si>
    <t>Agosto</t>
  </si>
  <si>
    <t>Septiembre</t>
  </si>
  <si>
    <t>Octubre</t>
  </si>
  <si>
    <t>Noviembre</t>
  </si>
  <si>
    <t>Diciembre</t>
  </si>
  <si>
    <t>REQUIERE VIGENCIA FUTURA</t>
  </si>
  <si>
    <t>DICIEMBRE</t>
  </si>
  <si>
    <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</si>
</sst>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_(&quot;$&quot;\ * \(#,##0\);_(&quot;$&quot;\ * &quot;-&quot;??_);_(@_)"/>
    <numFmt numFmtId="165" formatCode="[$-C0A]d\-mmm\-yyyy;@"/>
    <numFmt numFmtId="166" formatCode="[$-C0A]d\ &quot;de&quot;\ mmmm\ &quot;de&quot;\ yyyy;@"/>
    <numFmt numFmtId="167" formatCode="#,##0.00_ ;[Red]\-#,##0.00\ "/>
    <numFmt numFmtId="168" formatCode="_(* #,##0_);_(* \(#,##0\);_(* &quot;-&quot;??_);_(@_)"/>
    <numFmt numFmtId="169" formatCode="_-[$$-240A]\ * #,##0_ ;_-[$$-240A]\ * \-#,##0\ ;_-[$$-240A]\ * &quot;-&quot;_ ;_-@_ "/>
  </numFmts>
  <fonts count="49">
    <font>
      <sz val="11"/>
      <color theme="1"/>
      <name val="Calibri"/>
      <family val="2"/>
    </font>
    <font>
      <sz val="11"/>
      <color indexed="8"/>
      <name val="Calibri"/>
      <family val="2"/>
    </font>
    <font>
      <b/>
      <sz val="11"/>
      <color indexed="8"/>
      <name val="Calibri"/>
      <family val="2"/>
    </font>
    <font>
      <sz val="10"/>
      <name val="Arial"/>
      <family val="2"/>
    </font>
    <font>
      <sz val="10"/>
      <color indexed="8"/>
      <name val="Arial"/>
      <family val="2"/>
    </font>
    <font>
      <sz val="9"/>
      <name val="Arial Narrow"/>
      <family val="2"/>
    </font>
    <font>
      <sz val="12"/>
      <name val="Arial Narrow"/>
      <family val="2"/>
    </font>
    <font>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9"/>
      <color indexed="8"/>
      <name val="Calibri"/>
      <family val="2"/>
    </font>
    <font>
      <b/>
      <sz val="9"/>
      <color indexed="17"/>
      <name val="Arial Narrow"/>
      <family val="2"/>
    </font>
    <font>
      <b/>
      <sz val="9"/>
      <color indexed="11"/>
      <name val="Arial Narrow"/>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sz val="10"/>
      <color theme="1"/>
      <name val="Arial"/>
      <family val="2"/>
    </font>
    <font>
      <b/>
      <sz val="9"/>
      <color rgb="FF00B050"/>
      <name val="Arial Narrow"/>
      <family val="2"/>
    </font>
    <font>
      <b/>
      <sz val="9"/>
      <color rgb="FF00CC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8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2" xfId="0" applyBorder="1" applyAlignment="1" quotePrefix="1">
      <alignment wrapText="1"/>
    </xf>
    <xf numFmtId="0" fontId="35" fillId="0" borderId="12" xfId="45" applyBorder="1" applyAlignment="1" quotePrefix="1">
      <alignment wrapText="1"/>
    </xf>
    <xf numFmtId="0" fontId="0" fillId="0" borderId="0" xfId="0" applyAlignment="1">
      <alignment/>
    </xf>
    <xf numFmtId="0" fontId="44" fillId="0" borderId="0" xfId="0" applyFont="1" applyAlignment="1">
      <alignment wrapText="1"/>
    </xf>
    <xf numFmtId="0" fontId="28" fillId="23" borderId="14" xfId="38" applyBorder="1" applyAlignment="1">
      <alignment wrapText="1"/>
    </xf>
    <xf numFmtId="0" fontId="0" fillId="0" borderId="15" xfId="0" applyBorder="1" applyAlignment="1">
      <alignment wrapText="1"/>
    </xf>
    <xf numFmtId="0" fontId="0" fillId="0" borderId="16" xfId="0" applyBorder="1" applyAlignment="1">
      <alignment wrapText="1"/>
    </xf>
    <xf numFmtId="0" fontId="28" fillId="23" borderId="17" xfId="38" applyBorder="1" applyAlignment="1">
      <alignment horizontal="left" wrapText="1"/>
    </xf>
    <xf numFmtId="0" fontId="45" fillId="0" borderId="0" xfId="0" applyFont="1" applyAlignment="1">
      <alignment horizontal="center" vertical="center" wrapText="1"/>
    </xf>
    <xf numFmtId="0" fontId="0" fillId="0" borderId="0" xfId="0" applyAlignment="1">
      <alignment horizontal="center" vertical="center"/>
    </xf>
    <xf numFmtId="0" fontId="28" fillId="23" borderId="17" xfId="38" applyBorder="1" applyAlignment="1">
      <alignment horizontal="center" vertical="center" wrapText="1"/>
    </xf>
    <xf numFmtId="0" fontId="28" fillId="23" borderId="13" xfId="38" applyBorder="1" applyAlignment="1">
      <alignment horizontal="center" vertical="center" wrapText="1"/>
    </xf>
    <xf numFmtId="165" fontId="28" fillId="23" borderId="17" xfId="38" applyNumberFormat="1" applyBorder="1" applyAlignment="1">
      <alignment horizontal="center" vertical="center" wrapText="1"/>
    </xf>
    <xf numFmtId="165" fontId="0" fillId="0" borderId="0" xfId="0" applyNumberFormat="1" applyAlignment="1">
      <alignment horizontal="center" vertical="center" wrapText="1"/>
    </xf>
    <xf numFmtId="165" fontId="0" fillId="0" borderId="10" xfId="0" applyNumberFormat="1" applyBorder="1" applyAlignment="1">
      <alignment horizontal="center" vertical="center" wrapText="1"/>
    </xf>
    <xf numFmtId="165" fontId="0" fillId="0" borderId="0" xfId="0" applyNumberFormat="1" applyAlignment="1">
      <alignment horizontal="center" vertical="center"/>
    </xf>
    <xf numFmtId="165" fontId="28" fillId="23" borderId="13" xfId="38" applyNumberFormat="1" applyBorder="1" applyAlignment="1">
      <alignment horizontal="center" vertical="center" wrapText="1"/>
    </xf>
    <xf numFmtId="165" fontId="0" fillId="0" borderId="12" xfId="0" applyNumberFormat="1" applyBorder="1" applyAlignment="1">
      <alignment horizontal="center" vertical="center" wrapText="1"/>
    </xf>
    <xf numFmtId="165" fontId="0" fillId="0" borderId="18" xfId="0" applyNumberFormat="1" applyBorder="1" applyAlignment="1">
      <alignment horizontal="center" vertical="center" wrapText="1"/>
    </xf>
    <xf numFmtId="0" fontId="0" fillId="0" borderId="11" xfId="0"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167" fontId="45" fillId="0" borderId="10" xfId="0" applyNumberFormat="1" applyFont="1" applyFill="1" applyBorder="1" applyAlignment="1">
      <alignment horizontal="center" vertical="center" wrapText="1"/>
    </xf>
    <xf numFmtId="3" fontId="0" fillId="0" borderId="0" xfId="0" applyNumberFormat="1" applyAlignment="1">
      <alignment wrapText="1"/>
    </xf>
    <xf numFmtId="3" fontId="28" fillId="23" borderId="17" xfId="38" applyNumberFormat="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wrapText="1"/>
    </xf>
    <xf numFmtId="3" fontId="0" fillId="0" borderId="10" xfId="0" applyNumberFormat="1" applyBorder="1" applyAlignment="1">
      <alignmen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Alignment="1">
      <alignment wrapText="1"/>
    </xf>
    <xf numFmtId="166" fontId="0" fillId="0" borderId="18" xfId="0" applyNumberFormat="1" applyBorder="1" applyAlignment="1">
      <alignment vertical="center" wrapText="1"/>
    </xf>
    <xf numFmtId="164" fontId="0" fillId="0" borderId="12" xfId="0" applyNumberFormat="1" applyBorder="1" applyAlignment="1">
      <alignment vertical="center" wrapText="1"/>
    </xf>
    <xf numFmtId="0" fontId="0" fillId="0" borderId="12" xfId="0" applyFill="1" applyBorder="1" applyAlignment="1">
      <alignment vertical="center" wrapText="1"/>
    </xf>
    <xf numFmtId="0" fontId="46" fillId="0" borderId="10" xfId="0" applyFont="1" applyBorder="1" applyAlignment="1">
      <alignment horizontal="left" vertical="center" wrapText="1"/>
    </xf>
    <xf numFmtId="168" fontId="3" fillId="0" borderId="10" xfId="0" applyNumberFormat="1" applyFont="1" applyFill="1" applyBorder="1" applyAlignment="1" applyProtection="1">
      <alignment horizontal="left" vertical="center" wrapText="1"/>
      <protection/>
    </xf>
    <xf numFmtId="168" fontId="4" fillId="33" borderId="10" xfId="0" applyNumberFormat="1"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44" fillId="0" borderId="0" xfId="0" applyFont="1" applyAlignment="1">
      <alignment horizontal="left" vertical="center"/>
    </xf>
    <xf numFmtId="0" fontId="5" fillId="0" borderId="19" xfId="0" applyFont="1" applyFill="1" applyBorder="1" applyAlignment="1">
      <alignment vertical="center"/>
    </xf>
    <xf numFmtId="0" fontId="47" fillId="0" borderId="19" xfId="0" applyFont="1" applyFill="1" applyBorder="1" applyAlignment="1">
      <alignment vertical="center"/>
    </xf>
    <xf numFmtId="0" fontId="6" fillId="0" borderId="19" xfId="0" applyFont="1" applyFill="1" applyBorder="1" applyAlignment="1">
      <alignment horizontal="left" vertical="center"/>
    </xf>
    <xf numFmtId="0" fontId="48" fillId="0" borderId="19" xfId="0" applyFont="1" applyFill="1" applyBorder="1" applyAlignment="1">
      <alignment vertical="center"/>
    </xf>
    <xf numFmtId="0" fontId="5" fillId="0" borderId="10" xfId="0" applyFont="1" applyFill="1" applyBorder="1" applyAlignment="1">
      <alignment vertical="center"/>
    </xf>
    <xf numFmtId="43" fontId="0" fillId="0" borderId="0" xfId="47" applyFont="1" applyAlignment="1">
      <alignment/>
    </xf>
    <xf numFmtId="43" fontId="44" fillId="0" borderId="0" xfId="47" applyFont="1" applyAlignment="1">
      <alignment horizontal="right" vertical="center"/>
    </xf>
    <xf numFmtId="0" fontId="0" fillId="0" borderId="0" xfId="0" applyBorder="1" applyAlignment="1">
      <alignment vertical="center"/>
    </xf>
    <xf numFmtId="0" fontId="0" fillId="0" borderId="0" xfId="0" applyBorder="1" applyAlignment="1">
      <alignment vertical="center" wrapText="1"/>
    </xf>
    <xf numFmtId="0" fontId="0" fillId="0" borderId="11" xfId="0" applyFill="1" applyBorder="1" applyAlignment="1">
      <alignment horizontal="left" vertical="center" wrapText="1"/>
    </xf>
    <xf numFmtId="43" fontId="44" fillId="0" borderId="0" xfId="47" applyFont="1" applyAlignment="1">
      <alignment/>
    </xf>
    <xf numFmtId="49" fontId="0"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168" fontId="0" fillId="0" borderId="10" xfId="47" applyNumberFormat="1" applyFont="1" applyBorder="1" applyAlignment="1">
      <alignment wrapText="1"/>
    </xf>
    <xf numFmtId="0" fontId="44" fillId="0" borderId="0" xfId="0" applyFont="1" applyAlignment="1">
      <alignment horizontal="left"/>
    </xf>
    <xf numFmtId="0" fontId="0" fillId="0" borderId="14" xfId="0" applyBorder="1" applyAlignment="1">
      <alignment horizontal="left" wrapText="1"/>
    </xf>
    <xf numFmtId="0" fontId="0" fillId="0" borderId="11" xfId="0" applyBorder="1" applyAlignment="1">
      <alignment horizontal="left" wrapText="1"/>
    </xf>
    <xf numFmtId="0" fontId="0" fillId="0" borderId="15" xfId="0" applyBorder="1" applyAlignment="1">
      <alignment horizontal="left" wrapText="1"/>
    </xf>
    <xf numFmtId="0" fontId="28" fillId="23" borderId="14" xfId="38" applyBorder="1" applyAlignment="1">
      <alignment horizontal="left" vertical="center" wrapText="1"/>
    </xf>
    <xf numFmtId="0" fontId="0" fillId="0" borderId="0" xfId="0" applyAlignment="1">
      <alignment horizontal="left" wrapText="1"/>
    </xf>
    <xf numFmtId="0" fontId="46" fillId="0" borderId="10" xfId="0" applyFont="1" applyBorder="1" applyAlignment="1">
      <alignment vertical="center" wrapText="1"/>
    </xf>
    <xf numFmtId="0" fontId="27" fillId="34" borderId="11" xfId="0" applyFont="1" applyFill="1" applyBorder="1" applyAlignment="1">
      <alignment horizontal="left" vertical="center"/>
    </xf>
    <xf numFmtId="0" fontId="0" fillId="0" borderId="12" xfId="0" applyFont="1" applyBorder="1" applyAlignment="1">
      <alignment wrapText="1"/>
    </xf>
    <xf numFmtId="0" fontId="0" fillId="0" borderId="16" xfId="0" applyBorder="1" applyAlignment="1">
      <alignment vertical="center" wrapText="1"/>
    </xf>
    <xf numFmtId="0" fontId="0" fillId="0" borderId="16" xfId="0" applyBorder="1" applyAlignment="1">
      <alignment horizontal="center" vertical="center" wrapText="1"/>
    </xf>
    <xf numFmtId="3" fontId="0" fillId="0" borderId="16" xfId="0" applyNumberFormat="1" applyBorder="1" applyAlignment="1">
      <alignment vertical="center" wrapText="1"/>
    </xf>
    <xf numFmtId="0" fontId="0" fillId="0" borderId="18" xfId="0" applyFill="1" applyBorder="1" applyAlignment="1">
      <alignment horizontal="left" vertical="center" wrapText="1"/>
    </xf>
    <xf numFmtId="0" fontId="0" fillId="0" borderId="15" xfId="0" applyBorder="1" applyAlignment="1">
      <alignment horizontal="left" vertical="center" wrapText="1"/>
    </xf>
    <xf numFmtId="0" fontId="46"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xf>
    <xf numFmtId="1" fontId="0" fillId="0" borderId="10" xfId="0" applyNumberFormat="1" applyBorder="1" applyAlignment="1">
      <alignment horizontal="center" vertical="center" wrapText="1"/>
    </xf>
    <xf numFmtId="169" fontId="0" fillId="0" borderId="10" xfId="0" applyNumberFormat="1" applyBorder="1" applyAlignment="1">
      <alignment vertical="center" wrapText="1"/>
    </xf>
    <xf numFmtId="169" fontId="0" fillId="0" borderId="10" xfId="0" applyNumberFormat="1" applyFill="1" applyBorder="1" applyAlignment="1">
      <alignment vertical="center" wrapText="1"/>
    </xf>
    <xf numFmtId="169" fontId="0" fillId="0" borderId="10" xfId="47" applyNumberFormat="1" applyFont="1" applyBorder="1" applyAlignment="1">
      <alignment wrapText="1"/>
    </xf>
    <xf numFmtId="169" fontId="0" fillId="0" borderId="16" xfId="0" applyNumberForma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f.MVCTJSOSA\JASA\2014\PLAN%20ANUAL%20DE%20ADQUISICIONES%202014\DESAGREGACION%20PLAN%20COMPRAS%20RUBROS%20PRESUPUESTALES%202014%20MV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4"/>
      <sheetName val="PLAN COMPRAS VS CDP EXPEDIDOS"/>
      <sheetName val="CDP VS REG PPTAL"/>
      <sheetName val="PLAN DE COMPRAS VS REG PPTAL"/>
      <sheetName val="INFORME EJECUTIVO PPTO GASTOS"/>
      <sheetName val="Hoja1"/>
    </sheetNames>
    <sheetDataSet>
      <sheetData sheetId="0">
        <row r="8">
          <cell r="B8" t="str">
            <v>IMPUESTO DE VEHICULOS </v>
          </cell>
          <cell r="C8">
            <v>8000000</v>
          </cell>
          <cell r="D8">
            <v>3000000</v>
          </cell>
          <cell r="E8">
            <v>5000000</v>
          </cell>
          <cell r="F8">
            <v>3440106</v>
          </cell>
          <cell r="G8" t="str">
            <v>134214 $ 1.383.400, 134414 $ 569.706, 134514 $ 1.359.000, 134814 $ 128.000</v>
          </cell>
          <cell r="H8">
            <v>3440106</v>
          </cell>
          <cell r="I8" t="str">
            <v>137314 $ 1.359.000, 137414 $ 128.000, 137514 $ 1.035.700, 137614 $ 347.700, 137714 $ 176.853, 137814 $ 392.853</v>
          </cell>
          <cell r="J8">
            <v>3440106</v>
          </cell>
          <cell r="K8" t="str">
            <v>479914 $ 1.359.000, 480014 $ 128.000, 480114 $ 1.035.700, 480214 $ 347.700, 480314 $ 176.853, 480414 $ 392.853</v>
          </cell>
          <cell r="L8">
            <v>0</v>
          </cell>
          <cell r="M8">
            <v>1559894</v>
          </cell>
          <cell r="N8" t="str">
            <v> </v>
          </cell>
          <cell r="O8">
            <v>3440106</v>
          </cell>
          <cell r="P8" t="str">
            <v>54976014 $ 128.000, 55014114 $ 1.359.000, 60188514 $ 1.035.700, 60224514 $ 347.700, 60243514 $ 176.853, 60245114 $ 392.853</v>
          </cell>
        </row>
        <row r="9">
          <cell r="B9" t="str">
            <v>IMPUESTO DE VEHICULOS  PARINURBE</v>
          </cell>
          <cell r="C9">
            <v>0</v>
          </cell>
          <cell r="D9">
            <v>0</v>
          </cell>
          <cell r="E9">
            <v>0</v>
          </cell>
          <cell r="F9">
            <v>0</v>
          </cell>
          <cell r="G9" t="str">
            <v>ALERTA</v>
          </cell>
        </row>
        <row r="10">
          <cell r="B10" t="str">
            <v>IMPUESTO PREDIAL</v>
          </cell>
          <cell r="C10">
            <v>264883000</v>
          </cell>
          <cell r="D10">
            <v>200000000</v>
          </cell>
          <cell r="E10">
            <v>64883000</v>
          </cell>
          <cell r="F10">
            <v>64143443.23</v>
          </cell>
          <cell r="G10" t="str">
            <v>114514 $ 33.304.000, 114614 $ 25.218.000, 114714 $ 0, 124014 $ 4.381.000, 200314 $ 725.734, 438414 $ 514.709,23</v>
          </cell>
          <cell r="H10">
            <v>63628734</v>
          </cell>
          <cell r="I10" t="str">
            <v>115614 $ 33.304.000, 117914 $ 5.282.000, 118014 $ 8.745.000, 118114 $ 10.927.000, 118214 $ 80.000, 118314 $ 80.000, 118414 $ 80.000, 126314 $ 2.179.000, 126414 $ 2.202.000, 215914 $ 725.734</v>
          </cell>
          <cell r="J10">
            <v>63628734</v>
          </cell>
          <cell r="K10" t="str">
            <v>275214 $ 5.282.000, 275314 $ 8.745.000, 275414 $ 10.927.000, 275514 $ 80.000, 275614 $ 80.000, 275714 $ 104.000, 278314 $ 33.304.000, 297014 $ 2.179.000, 297114 $2.202.000, 1178414 $ 725.734</v>
          </cell>
          <cell r="L10">
            <v>514709.2299999967</v>
          </cell>
          <cell r="M10">
            <v>739556.7700000033</v>
          </cell>
          <cell r="N10" t="str">
            <v>ALERTA</v>
          </cell>
          <cell r="O10">
            <v>63628734</v>
          </cell>
          <cell r="P10" t="str">
            <v>38771514 $ 10.927.000, 38781314 $ 80.000, 38786314 $ 80.000, 38798214 $ 104.000, 38990614 $ 5.282.000, 38997514 $ 8.745.000, 42789414 $ 33.304.000, 49754914 $ 2.179.000, 49758914 $ 2.202.000, 124881414 $ 725.734</v>
          </cell>
        </row>
        <row r="11">
          <cell r="B11" t="str">
            <v>NOTARIADO </v>
          </cell>
          <cell r="C11">
            <v>0</v>
          </cell>
          <cell r="D11">
            <v>0</v>
          </cell>
          <cell r="E11">
            <v>0</v>
          </cell>
          <cell r="F11">
            <v>0</v>
          </cell>
          <cell r="G11" t="str">
            <v>ALERTA</v>
          </cell>
        </row>
        <row r="12">
          <cell r="B12" t="str">
            <v>NOTARIADO (CM ADVA)</v>
          </cell>
          <cell r="C12">
            <v>1100000</v>
          </cell>
          <cell r="D12">
            <v>1100000</v>
          </cell>
          <cell r="E12">
            <v>1050100</v>
          </cell>
          <cell r="F12" t="str">
            <v>35513 $ 300.000, 107014 $ 22.740, 119114 $ 151.030, 157514 $ 22.740, 166914 $ 17.870, 175914 $ 11.370, 204614 $ 39.938, 227514 $ 92.542, 285614 $ 61.710, 318014 $ 49.680, 346114 $ 16.230, 394114 $ 193.020, 422314 $ 71.230</v>
          </cell>
          <cell r="G12">
            <v>787440</v>
          </cell>
          <cell r="H12" t="str">
            <v>39314 $ 300.000 - $ 262.660, 106214 $ 22.740, 119614 $ 151.030, 162614 $ 22.740, 175014 $ 17.870, 186214 $ 11.370, 217014 $ 39.938, 246414 $ 92.542, 295414 $ 61.710, 3395914 $ 49.680, 362614 $ 16.230, 399814 $ 193.020, 446514 $ 71.230</v>
          </cell>
          <cell r="I12">
            <v>787440</v>
          </cell>
          <cell r="J12" t="str">
            <v>914 $ 300.000 - $ 262.660, 251714 $ 22.740, 284214 $ 151.030, 699514 $ 22.740, 897414 $ 17.870, 929114 $ 11.370, 1177514 $ , 1400914 $ 92.542, 1657014 $ 61.710, 1891014 $ 49.680, 2137814 $ 16.230, , 2361914 $ 193.020, 2604214 $ 71.230</v>
          </cell>
          <cell r="K12">
            <v>262660</v>
          </cell>
          <cell r="L12">
            <v>49900</v>
          </cell>
          <cell r="M12" t="str">
            <v>ALERTA</v>
          </cell>
          <cell r="N12">
            <v>787440</v>
          </cell>
          <cell r="O12" t="str">
            <v>2115914 $ 300.000 - $ 262.660, 33280114 $ 22.740, 45176214 $ 151.030, 70717014 $ 22.740, 85200114 $ 17.870, 97444114 $ 11.370, 125529014 $ 39.938, 151615414 $ 92.542, 185378414 $ 61.710, 214844314 $ 49.680, 252562914 $ 16.230, 280872114 $ 193.020, 3058049</v>
          </cell>
        </row>
        <row r="13">
          <cell r="B13" t="str">
            <v>VALORIZACION TERRENOS</v>
          </cell>
          <cell r="C13">
            <v>0</v>
          </cell>
          <cell r="D13">
            <v>0</v>
          </cell>
          <cell r="E13">
            <v>0</v>
          </cell>
          <cell r="F13">
            <v>0</v>
          </cell>
          <cell r="G13" t="str">
            <v>ALERTA</v>
          </cell>
        </row>
        <row r="14">
          <cell r="B14" t="str">
            <v>VALORIZACION EDIFICACIONES</v>
          </cell>
          <cell r="C14">
            <v>0</v>
          </cell>
          <cell r="D14">
            <v>0</v>
          </cell>
          <cell r="E14">
            <v>0</v>
          </cell>
          <cell r="F14">
            <v>0</v>
          </cell>
          <cell r="G14" t="str">
            <v>ALERTA</v>
          </cell>
        </row>
        <row r="15">
          <cell r="B15" t="str">
            <v>OTROS IMPUESTOS </v>
          </cell>
          <cell r="C15">
            <v>0</v>
          </cell>
          <cell r="D15">
            <v>0</v>
          </cell>
          <cell r="E15">
            <v>0</v>
          </cell>
          <cell r="F15">
            <v>0</v>
          </cell>
          <cell r="G15" t="str">
            <v>ALERTA</v>
          </cell>
        </row>
        <row r="16">
          <cell r="B16" t="str">
            <v>OTROS IMPUESTOS (CM ADVA)</v>
          </cell>
          <cell r="C16">
            <v>0</v>
          </cell>
          <cell r="D16">
            <v>0</v>
          </cell>
          <cell r="E16">
            <v>0</v>
          </cell>
          <cell r="F16" t="str">
            <v>ALERTA</v>
          </cell>
        </row>
        <row r="17">
          <cell r="B17" t="str">
            <v>TOTAL IMPUESTOS Y CONTRIBUCIONES</v>
          </cell>
          <cell r="C17">
            <v>273983000</v>
          </cell>
          <cell r="D17">
            <v>0</v>
          </cell>
          <cell r="E17">
            <v>0</v>
          </cell>
          <cell r="F17">
            <v>0</v>
          </cell>
          <cell r="G17">
            <v>203000000</v>
          </cell>
          <cell r="H17">
            <v>0</v>
          </cell>
          <cell r="I17">
            <v>0</v>
          </cell>
          <cell r="J17">
            <v>70983000</v>
          </cell>
          <cell r="K17">
            <v>68633649.22999999</v>
          </cell>
          <cell r="L17">
            <v>0</v>
          </cell>
          <cell r="M17">
            <v>67856280</v>
          </cell>
          <cell r="N17">
            <v>0</v>
          </cell>
          <cell r="O17">
            <v>67856280</v>
          </cell>
          <cell r="P17">
            <v>777369.2299999967</v>
          </cell>
          <cell r="Q17">
            <v>0</v>
          </cell>
          <cell r="R17">
            <v>0</v>
          </cell>
          <cell r="S17">
            <v>2349350.7700000033</v>
          </cell>
          <cell r="T17" t="str">
            <v>ALERTA</v>
          </cell>
          <cell r="U17">
            <v>67856280</v>
          </cell>
        </row>
        <row r="18">
          <cell r="B18" t="str">
            <v>II  ADQUISICION DE BIENES Y SERVICIOS </v>
          </cell>
          <cell r="C18">
            <v>8492400000</v>
          </cell>
          <cell r="D18">
            <v>0</v>
          </cell>
          <cell r="E18">
            <v>0</v>
          </cell>
          <cell r="F18">
            <v>0</v>
          </cell>
          <cell r="G18">
            <v>0</v>
          </cell>
          <cell r="H18">
            <v>2272356756.18</v>
          </cell>
          <cell r="I18">
            <v>2059147956.18</v>
          </cell>
          <cell r="J18">
            <v>8695400000</v>
          </cell>
          <cell r="K18">
            <v>8694748429.39</v>
          </cell>
          <cell r="L18">
            <v>0</v>
          </cell>
          <cell r="M18">
            <v>8673784610.3</v>
          </cell>
          <cell r="N18">
            <v>0</v>
          </cell>
          <cell r="O18">
            <v>7350139331.530001</v>
          </cell>
          <cell r="P18">
            <v>20963819.09000001</v>
          </cell>
          <cell r="Q18">
            <v>0</v>
          </cell>
          <cell r="R18">
            <v>651570.6099999547</v>
          </cell>
          <cell r="S18" t="str">
            <v>ALERTA</v>
          </cell>
          <cell r="T18">
            <v>7340340986.530001</v>
          </cell>
        </row>
        <row r="19">
          <cell r="B19" t="str">
            <v> ADQUISICION DE BIENES </v>
          </cell>
          <cell r="C19">
            <v>1382850000</v>
          </cell>
          <cell r="D19">
            <v>0</v>
          </cell>
          <cell r="E19">
            <v>0</v>
          </cell>
          <cell r="F19">
            <v>0</v>
          </cell>
          <cell r="G19">
            <v>0</v>
          </cell>
          <cell r="H19">
            <v>509251674.69</v>
          </cell>
          <cell r="I19">
            <v>1159992453.96</v>
          </cell>
          <cell r="J19">
            <v>732109220.73</v>
          </cell>
          <cell r="K19">
            <v>732109220.73</v>
          </cell>
          <cell r="L19">
            <v>726046813.73</v>
          </cell>
          <cell r="M19">
            <v>710506209.77</v>
          </cell>
          <cell r="N19">
            <v>6062407</v>
          </cell>
          <cell r="O19">
            <v>0</v>
          </cell>
          <cell r="P19">
            <v>0</v>
          </cell>
          <cell r="Q19" t="str">
            <v>ALERTA</v>
          </cell>
          <cell r="R19">
            <v>705774583.77</v>
          </cell>
        </row>
        <row r="20">
          <cell r="B20" t="str">
            <v>AUDIOVISUALES Y ACCESORIOS</v>
          </cell>
          <cell r="C20">
            <v>40000000</v>
          </cell>
          <cell r="D20">
            <v>40000000</v>
          </cell>
          <cell r="E20">
            <v>0</v>
          </cell>
          <cell r="F20">
            <v>0</v>
          </cell>
          <cell r="G20">
            <v>0</v>
          </cell>
          <cell r="H20" t="str">
            <v>ALERTA</v>
          </cell>
        </row>
        <row r="21">
          <cell r="B21" t="str">
            <v>EQUIPOS DE SISTEMAS</v>
          </cell>
          <cell r="C21">
            <v>86192519</v>
          </cell>
          <cell r="D21">
            <v>86192519</v>
          </cell>
          <cell r="E21">
            <v>86192519</v>
          </cell>
          <cell r="F21" t="str">
            <v>199914 $ 86.192.519</v>
          </cell>
          <cell r="G21">
            <v>86192519</v>
          </cell>
          <cell r="H21" t="str">
            <v>222014 $ 86.192.519</v>
          </cell>
          <cell r="I21">
            <v>86192519</v>
          </cell>
          <cell r="J21" t="str">
            <v>1412814 $ 86.192.519</v>
          </cell>
          <cell r="K21">
            <v>0</v>
          </cell>
          <cell r="L21">
            <v>0</v>
          </cell>
          <cell r="M21" t="str">
            <v>ALERTA</v>
          </cell>
          <cell r="N21">
            <v>86192519</v>
          </cell>
          <cell r="O21" t="str">
            <v>169863114 $ 86.192.519</v>
          </cell>
        </row>
        <row r="22">
          <cell r="B22" t="str">
            <v>SOFTWARE</v>
          </cell>
          <cell r="C22">
            <v>125695150</v>
          </cell>
          <cell r="D22">
            <v>125695150</v>
          </cell>
          <cell r="E22">
            <v>125695150</v>
          </cell>
          <cell r="F22" t="str">
            <v>295814 $ 125.695.150</v>
          </cell>
          <cell r="G22">
            <v>125695150</v>
          </cell>
          <cell r="H22" t="str">
            <v>355314 $ 125.695.150</v>
          </cell>
          <cell r="I22">
            <v>125695150</v>
          </cell>
          <cell r="J22" t="str">
            <v>2353814 $ 19.542.702, 2829814 $ 106.152.448</v>
          </cell>
          <cell r="K22">
            <v>0</v>
          </cell>
          <cell r="L22">
            <v>0</v>
          </cell>
          <cell r="M22">
            <v>125695150</v>
          </cell>
          <cell r="N22" t="str">
            <v>276627914 $ 19.542.702, 336750814 $ 106.152.448</v>
          </cell>
        </row>
        <row r="23">
          <cell r="B23" t="str">
            <v>EQUIPO DE CAFETERIA</v>
          </cell>
          <cell r="C23">
            <v>3000000</v>
          </cell>
          <cell r="D23">
            <v>1329600</v>
          </cell>
          <cell r="E23">
            <v>1670400</v>
          </cell>
          <cell r="F23">
            <v>1670400</v>
          </cell>
          <cell r="G23" t="str">
            <v>157514 $ 1.670.400</v>
          </cell>
          <cell r="H23">
            <v>1670400</v>
          </cell>
          <cell r="I23" t="str">
            <v>162614 $ 1.670.400</v>
          </cell>
          <cell r="J23">
            <v>1670400</v>
          </cell>
          <cell r="K23" t="str">
            <v>699514 $ 1.670.400</v>
          </cell>
          <cell r="L23">
            <v>0</v>
          </cell>
          <cell r="M23">
            <v>0</v>
          </cell>
          <cell r="N23" t="str">
            <v>ALERTA</v>
          </cell>
          <cell r="O23">
            <v>1670400</v>
          </cell>
          <cell r="P23" t="str">
            <v>70717014 $ 1.670.400</v>
          </cell>
        </row>
        <row r="24">
          <cell r="B24" t="str">
            <v>VEHICULOS</v>
          </cell>
          <cell r="C24">
            <v>0</v>
          </cell>
          <cell r="D24">
            <v>0</v>
          </cell>
          <cell r="E24">
            <v>0</v>
          </cell>
        </row>
        <row r="25">
          <cell r="B25" t="str">
            <v>OTRAS COMPRAS DE EQUIPO CM</v>
          </cell>
          <cell r="C25">
            <v>20000000</v>
          </cell>
          <cell r="D25">
            <v>4751004</v>
          </cell>
          <cell r="E25">
            <v>15248996</v>
          </cell>
          <cell r="F25">
            <v>15248996</v>
          </cell>
          <cell r="G25" t="str">
            <v>35513 $ 6.000.000, 107014 $ 1.566.000, 157514 $ 75.000, 175914 $ 100.000, 204614 $ 280.000, 285614 $ 5.999.996, 346114 $ 1.228.000</v>
          </cell>
          <cell r="H25">
            <v>15058276</v>
          </cell>
          <cell r="I25" t="str">
            <v>39314 $ 6.000.000 - $ 190.720, 106214 $ 1.566.000, 162614 $ 75.000, 186214 $ 100.000, 217014 $ 280.000, 295414 $ 5.999.996, 362614 $ 1.228.000</v>
          </cell>
          <cell r="J25">
            <v>15058276</v>
          </cell>
          <cell r="K25" t="str">
            <v>914 $ 6.000.000 - $190.720, 251714 $ 1.566.000, 699514 $ 75.000, 929114 $ 100.000, 1177514 $ 280.000, 1657014 $ 5.999.996, 2137814 $ 1.228.000</v>
          </cell>
          <cell r="L25">
            <v>190720</v>
          </cell>
          <cell r="M25">
            <v>0</v>
          </cell>
          <cell r="N25">
            <v>15058276</v>
          </cell>
          <cell r="O25" t="str">
            <v>2115914 $ 6.000.000 - $ 190.720, 33280114 $ 1.566.000, 70717014 $ 75.000, 97444114 $ 100.000, 125529014 $ 280.000, 185378414 $ 5.999.996, 252562914 $ 1.228.000</v>
          </cell>
        </row>
        <row r="26">
          <cell r="B26" t="str">
            <v>OTRAS COMPRAS DE EQUIPO</v>
          </cell>
          <cell r="C26">
            <v>150000000</v>
          </cell>
          <cell r="D26">
            <v>150000000</v>
          </cell>
          <cell r="E26">
            <v>0</v>
          </cell>
          <cell r="F26">
            <v>0</v>
          </cell>
          <cell r="G26">
            <v>0</v>
          </cell>
          <cell r="H26" t="str">
            <v>ALERTA</v>
          </cell>
        </row>
        <row r="27">
          <cell r="B27" t="str">
            <v>EQUIPO DE COMUNICACIONES CM</v>
          </cell>
          <cell r="C27">
            <v>5000000</v>
          </cell>
          <cell r="D27">
            <v>2000000</v>
          </cell>
          <cell r="E27">
            <v>799201</v>
          </cell>
          <cell r="F27">
            <v>6200799</v>
          </cell>
          <cell r="G27">
            <v>6200799</v>
          </cell>
          <cell r="H27" t="str">
            <v>107014 $ 4.399.999, 346114 $ 1.800.800</v>
          </cell>
          <cell r="I27">
            <v>6200799</v>
          </cell>
          <cell r="J27" t="str">
            <v>106214 $ 4.399.999, 362614 $ 1.800.800</v>
          </cell>
          <cell r="K27">
            <v>6200799</v>
          </cell>
          <cell r="L27" t="str">
            <v>251714 $ 4.399.999, 2137814 $ 1.800.800</v>
          </cell>
          <cell r="M27">
            <v>0</v>
          </cell>
          <cell r="N27">
            <v>0</v>
          </cell>
          <cell r="O27">
            <v>6200799</v>
          </cell>
          <cell r="P27" t="str">
            <v>33280114 $ 4.399.999, 252562914$ 1.800.800</v>
          </cell>
        </row>
        <row r="28">
          <cell r="B28" t="str">
            <v>EQUIPO DE COMUNICACIONES</v>
          </cell>
          <cell r="C28">
            <v>55000000</v>
          </cell>
          <cell r="D28">
            <v>52491553</v>
          </cell>
          <cell r="E28">
            <v>2508447</v>
          </cell>
          <cell r="F28">
            <v>2508447</v>
          </cell>
          <cell r="G28" t="str">
            <v>77314 $ 1.146.951, 98814 $ 1.092.000-1092000, 186214 $ 425.698, 346014 $ 935.758+ $ 40, </v>
          </cell>
          <cell r="H28">
            <v>2508447</v>
          </cell>
          <cell r="I28" t="str">
            <v>79414 $ 1.146.951, 97614 $ 1.092.000- $ 1.092.000, 202614 $ 425.698, 366814 $ 935.798</v>
          </cell>
          <cell r="J28">
            <v>2487127</v>
          </cell>
          <cell r="K28" t="str">
            <v>251814 $ 1.146.951, 1149414 $ 425.698, 2866014 $ 5.000, 2866214$ 454.739, - $ 5.000, </v>
          </cell>
          <cell r="L28">
            <v>0</v>
          </cell>
          <cell r="M28">
            <v>0</v>
          </cell>
          <cell r="N28" t="str">
            <v>ALERTA</v>
          </cell>
          <cell r="O28">
            <v>2487127</v>
          </cell>
          <cell r="P28" t="str">
            <v>37098614 $ 1.146.951, 117191014 $ 425.698,119020514 $ 425.698</v>
          </cell>
        </row>
        <row r="29">
          <cell r="B29" t="str">
            <v>TOTAL COMPRA DE EQUIPO</v>
          </cell>
          <cell r="C29">
            <v>273000000</v>
          </cell>
          <cell r="D29">
            <v>0</v>
          </cell>
          <cell r="E29">
            <v>0</v>
          </cell>
          <cell r="F29">
            <v>0</v>
          </cell>
          <cell r="G29">
            <v>0</v>
          </cell>
          <cell r="H29">
            <v>213887669</v>
          </cell>
          <cell r="I29">
            <v>249371358</v>
          </cell>
          <cell r="J29">
            <v>237516311</v>
          </cell>
          <cell r="K29">
            <v>237516311</v>
          </cell>
          <cell r="L29">
            <v>237325591</v>
          </cell>
          <cell r="M29">
            <v>237304271</v>
          </cell>
          <cell r="N29">
            <v>190720</v>
          </cell>
          <cell r="O29">
            <v>0</v>
          </cell>
          <cell r="P29" t="str">
            <v>ALERTA</v>
          </cell>
          <cell r="Q29">
            <v>237304271</v>
          </cell>
        </row>
        <row r="30">
          <cell r="B30" t="str">
            <v>MOBILIARIO Y ENSERES</v>
          </cell>
          <cell r="C30">
            <v>395000000</v>
          </cell>
          <cell r="D30">
            <v>150000000</v>
          </cell>
          <cell r="E30">
            <v>545000000</v>
          </cell>
          <cell r="F30">
            <v>0</v>
          </cell>
          <cell r="G30">
            <v>0</v>
          </cell>
          <cell r="H30" t="str">
            <v>174814 $ 135.600.000 - $ 135.600.000, 174914 $ 400.000.000 -$ 400.000.000</v>
          </cell>
          <cell r="I30">
            <v>0</v>
          </cell>
          <cell r="J30">
            <v>0</v>
          </cell>
          <cell r="K30" t="str">
            <v>ALERTA</v>
          </cell>
        </row>
        <row r="31">
          <cell r="B31" t="str">
            <v>MOBILIARIO Y ENSERES CM</v>
          </cell>
          <cell r="C31">
            <v>5000000</v>
          </cell>
          <cell r="D31">
            <v>5000000</v>
          </cell>
          <cell r="E31">
            <v>470720</v>
          </cell>
          <cell r="F31">
            <v>9529280</v>
          </cell>
          <cell r="G31">
            <v>9529280</v>
          </cell>
          <cell r="H31" t="str">
            <v>107014 $ 398.000, 157514 $ 2.285.200, 166914 $ 3.300.000, 175914 $ 2.400.000, 227514 $ 1.146.080</v>
          </cell>
          <cell r="I31">
            <v>9529280</v>
          </cell>
          <cell r="J31" t="str">
            <v>106214 $ 398.000, 162614 $ 2.285.200, 175014 $ 3.300.000, 1286214 $ 2.400.000, 246414 $ 1.146.080</v>
          </cell>
          <cell r="K31">
            <v>9529280</v>
          </cell>
          <cell r="L31" t="str">
            <v>251714 $ 398.000, 699514 $ 2.285.200, 897414 $ 3.300.000, 929114 $ 2.400.000, 1400914 $ 1.146.080</v>
          </cell>
          <cell r="M31">
            <v>0</v>
          </cell>
          <cell r="N31">
            <v>0</v>
          </cell>
          <cell r="O31" t="str">
            <v>ALERTA</v>
          </cell>
          <cell r="P31">
            <v>9529280</v>
          </cell>
          <cell r="Q31" t="str">
            <v>33280114 $ 398.000, 70717014 $ 2.285.200, 85200114 $ 3.300.000, 97444114 $ 2.400.000, 151615414 $ 1.146.080</v>
          </cell>
        </row>
        <row r="32">
          <cell r="B32" t="str">
            <v>OTROS ENSERES Y EQUIPOS DE OFICINA </v>
          </cell>
          <cell r="C32">
            <v>65000000</v>
          </cell>
          <cell r="D32">
            <v>59390240</v>
          </cell>
          <cell r="E32">
            <v>5609760</v>
          </cell>
          <cell r="F32">
            <v>5609760</v>
          </cell>
          <cell r="G32" t="str">
            <v>146714 $ 9.998.190 - $ 4.388.430, </v>
          </cell>
          <cell r="H32">
            <v>5609760</v>
          </cell>
          <cell r="I32" t="str">
            <v>182114 $ 5.609.760</v>
          </cell>
          <cell r="J32">
            <v>5609760</v>
          </cell>
          <cell r="K32" t="str">
            <v>1161814 $ 5.609.760</v>
          </cell>
          <cell r="L32">
            <v>0</v>
          </cell>
          <cell r="M32">
            <v>0</v>
          </cell>
          <cell r="N32">
            <v>5609760</v>
          </cell>
          <cell r="O32" t="str">
            <v>129483114 $ 5.609.760</v>
          </cell>
        </row>
        <row r="33">
          <cell r="B33" t="str">
            <v>OTROS ENSERES Y EQUIPOS DE OFICINA CM</v>
          </cell>
          <cell r="C33">
            <v>8000000</v>
          </cell>
          <cell r="D33">
            <v>3720000</v>
          </cell>
          <cell r="E33">
            <v>4280000</v>
          </cell>
          <cell r="F33">
            <v>4280000</v>
          </cell>
          <cell r="G33" t="str">
            <v>35513 $ 3.500.000, 175914 $ 780.000</v>
          </cell>
          <cell r="H33">
            <v>4190400</v>
          </cell>
          <cell r="I33" t="str">
            <v>39314 $ 3.500.000 - $ 89.600, 186214 $ 780.000</v>
          </cell>
          <cell r="J33">
            <v>4190400</v>
          </cell>
          <cell r="K33" t="str">
            <v>914 $ 3.500.000 - $ 89.600, 929114 $ 780.000</v>
          </cell>
          <cell r="L33">
            <v>89600</v>
          </cell>
          <cell r="M33">
            <v>0</v>
          </cell>
          <cell r="N33" t="str">
            <v>ALERTA</v>
          </cell>
          <cell r="O33">
            <v>4190400</v>
          </cell>
          <cell r="P33" t="str">
            <v>2115914 $ 3.500.000 - $ 89.600, 97444114 $ 780.000</v>
          </cell>
        </row>
        <row r="34">
          <cell r="B34" t="str">
            <v>MOBILIARIOS, ENSERES Y EQUIPOS DE OFICINA </v>
          </cell>
          <cell r="C34">
            <v>473000000</v>
          </cell>
          <cell r="D34">
            <v>0</v>
          </cell>
          <cell r="E34">
            <v>0</v>
          </cell>
          <cell r="F34">
            <v>0</v>
          </cell>
          <cell r="G34">
            <v>0</v>
          </cell>
          <cell r="H34">
            <v>155000000</v>
          </cell>
          <cell r="I34">
            <v>608580960</v>
          </cell>
          <cell r="J34">
            <v>19419040</v>
          </cell>
          <cell r="K34">
            <v>19419040</v>
          </cell>
          <cell r="L34">
            <v>19329440</v>
          </cell>
          <cell r="M34">
            <v>19329440</v>
          </cell>
          <cell r="N34">
            <v>89600</v>
          </cell>
          <cell r="O34">
            <v>0</v>
          </cell>
          <cell r="P34" t="str">
            <v>ALERTA</v>
          </cell>
          <cell r="Q34">
            <v>19329440</v>
          </cell>
        </row>
        <row r="35">
          <cell r="A35">
            <v>0</v>
          </cell>
          <cell r="B35">
            <v>0</v>
          </cell>
          <cell r="C35">
            <v>0</v>
          </cell>
          <cell r="D35" t="str">
            <v>ALERTA</v>
          </cell>
        </row>
        <row r="36">
          <cell r="B36" t="str">
            <v>COMBUSTIBLES Y LUBRICANTES (GASOLINA PARQUE AUTOMOTOR)</v>
          </cell>
          <cell r="C36">
            <v>120000000</v>
          </cell>
          <cell r="D36">
            <v>26000000</v>
          </cell>
          <cell r="E36">
            <v>94000000</v>
          </cell>
          <cell r="F36">
            <v>94000000</v>
          </cell>
          <cell r="G36" t="str">
            <v>122514 $ 100.000.000, - $ 6.000.000</v>
          </cell>
          <cell r="H36">
            <v>94000000</v>
          </cell>
          <cell r="I36" t="str">
            <v>124014 $ 100.000.000, - $ 6.000.000</v>
          </cell>
          <cell r="J36">
            <v>85185526</v>
          </cell>
          <cell r="K36" t="str">
            <v>1137214 $ 601.077, 1148814 $ 4.598.242, 1365614 $ 5.428.693, 1369214 $ 5.846.912, 1402514 $5.625.679 , 1611714 $ 236.052, 1618614 $ 4.665.551, 1646114 $ 4.815.784,00, 1853314 $ 6.330.000, 1888114 $ 4.821.936, 1905514 $ 5.450.601, 2116914 $ 6.042.234, 2317</v>
          </cell>
          <cell r="L36">
            <v>0</v>
          </cell>
          <cell r="M36">
            <v>0</v>
          </cell>
          <cell r="N36" t="str">
            <v>ALERTA</v>
          </cell>
          <cell r="O36">
            <v>85185526</v>
          </cell>
          <cell r="P36" t="str">
            <v>112766414 $601.077, 118045214 $ 4.598.242, 133043314  $ 5.428.693, 138555814 $ 5.846.912, 151499314 $ 5.625.679, 168093814 $ 236.052, 173080014 $ 4.665.551, 181492914 $ 4.815.784, 197894414 $ 6.330.000, 213262714 $ 4.821.936, 225228514 $ 5.450.601, 243941</v>
          </cell>
        </row>
        <row r="37">
          <cell r="B37" t="str">
            <v>COMBUSTIBLES Y LUBRICANTES (CM ADVA)</v>
          </cell>
          <cell r="C37">
            <v>0</v>
          </cell>
          <cell r="D37">
            <v>0</v>
          </cell>
          <cell r="E37">
            <v>0</v>
          </cell>
          <cell r="F37" t="str">
            <v>ALERTA</v>
          </cell>
        </row>
        <row r="38">
          <cell r="B38" t="str">
            <v>DOTACION DE FUNCIONARIOS</v>
          </cell>
          <cell r="C38">
            <v>30000000</v>
          </cell>
          <cell r="D38">
            <v>10536987</v>
          </cell>
          <cell r="E38">
            <v>10581147</v>
          </cell>
          <cell r="F38">
            <v>29955840</v>
          </cell>
          <cell r="G38">
            <v>29955840</v>
          </cell>
          <cell r="H38" t="str">
            <v>123914 $ 30.000.000, + $ 10.536.987 -$ 10.581.147, </v>
          </cell>
          <cell r="I38">
            <v>29955840</v>
          </cell>
          <cell r="J38" t="str">
            <v>174614 $ 29.955.840</v>
          </cell>
          <cell r="K38">
            <v>23643120</v>
          </cell>
          <cell r="L38" t="str">
            <v>1127414 $ 7.881.040, 1896514$ 7.881.040, 2804414 $ 7.881.040</v>
          </cell>
          <cell r="M38">
            <v>0</v>
          </cell>
          <cell r="N38">
            <v>0</v>
          </cell>
          <cell r="O38" t="str">
            <v>ALERTA</v>
          </cell>
          <cell r="P38">
            <v>23643120</v>
          </cell>
          <cell r="Q38" t="str">
            <v>108312914 $ 7.881.040, 219880114 $ 7.881.040, 320694714 $ 7.881.040</v>
          </cell>
        </row>
        <row r="39">
          <cell r="B39" t="str">
            <v>MATERIALES DE CONSTRUCCION (FERRETERIA Y ELECTRICOS)</v>
          </cell>
          <cell r="C39">
            <v>250000000</v>
          </cell>
          <cell r="D39">
            <v>220695008</v>
          </cell>
          <cell r="E39">
            <v>29304992</v>
          </cell>
          <cell r="F39">
            <v>29304992</v>
          </cell>
          <cell r="G39" t="str">
            <v>116414 $ 29.999.130, 175014 $ 220.000.000, - $ 220.000.000, - $ 649.138</v>
          </cell>
          <cell r="H39">
            <v>29304992</v>
          </cell>
          <cell r="I39" t="str">
            <v>153414 $ 29.304.992,00</v>
          </cell>
          <cell r="J39">
            <v>29304986</v>
          </cell>
          <cell r="K39" t="str">
            <v>944814 $ 1.786.175, 1366314 $ 3.293.704, 1635214 $ 3.661.540, 1863014$ 6.111.924, 2340914 $ 7.294.590, 2560914 $ 1.295.836, 2796714 $ 1.129.591, 2876114 $ 4.731.626</v>
          </cell>
          <cell r="L39">
            <v>0</v>
          </cell>
          <cell r="M39">
            <v>0</v>
          </cell>
          <cell r="N39" t="str">
            <v>ALERTA</v>
          </cell>
          <cell r="O39">
            <v>24573360</v>
          </cell>
          <cell r="P39" t="str">
            <v>105273614 $ 1.786.175, 135260414 $ 3.293.704, 177567014 $ 3.661.540, 204810814 $ 6.111.924, 271166914 $ 7.294.590, 293549914 $ 1.295.836, 318063014 $ 1.129.591</v>
          </cell>
        </row>
        <row r="40">
          <cell r="B40" t="str">
            <v>MATERIALES DE CONSTRUCCION (CM ADVA)</v>
          </cell>
          <cell r="C40">
            <v>13750000</v>
          </cell>
          <cell r="D40">
            <v>1523351</v>
          </cell>
          <cell r="E40">
            <v>12226649</v>
          </cell>
          <cell r="F40">
            <v>12226649</v>
          </cell>
          <cell r="G40" t="str">
            <v>80114 $ 3.827.660, 107014 $ 940.302, 119114 $ 2.046.401, 157514 $ 2.720.749, 166914 $ 2.340.537, 175914 $ 26.000, 204614 $ 325.000</v>
          </cell>
          <cell r="H40">
            <v>12226649</v>
          </cell>
          <cell r="I40" t="str">
            <v>79214 $ 3.827.660, 106214 4 940.302, 119614 $ 2.046.401, 162614 $ 2.720.749, 175014 $ 2.340.537, 186214 $ 26.000, 217014 $ 325.000</v>
          </cell>
          <cell r="J40">
            <v>12226649</v>
          </cell>
          <cell r="K40" t="str">
            <v>210414 $ 3.827.660, 251714 $ 940.302, 284214 $ 2.046.401, 699514 $ 2.720.749, 897414 $ 2.340.537, 929114 $ 26.000, 1177514 $ 325.000</v>
          </cell>
          <cell r="L40">
            <v>0</v>
          </cell>
          <cell r="M40">
            <v>0</v>
          </cell>
          <cell r="N40" t="str">
            <v>ALERTA</v>
          </cell>
          <cell r="O40">
            <v>12226649</v>
          </cell>
          <cell r="P40" t="str">
            <v>13537014 $ 3.827.660, 33280114 $ 940.302, 45176214 $ 2.046.401, 70717014 $ 2.720.749, 85200114 $ 2.340.537, 97444114 $ 26.000, 125529014 $ 325.000</v>
          </cell>
        </row>
        <row r="41">
          <cell r="B41" t="str">
            <v>PAPELERIA, UTILES DE ESCRITORIO Y OFICINA</v>
          </cell>
          <cell r="C41">
            <v>120000000</v>
          </cell>
          <cell r="D41">
            <v>101600000</v>
          </cell>
          <cell r="E41">
            <v>2356480</v>
          </cell>
          <cell r="F41">
            <v>219243520</v>
          </cell>
          <cell r="G41">
            <v>219243520</v>
          </cell>
          <cell r="H41" t="str">
            <v>105514 $ 119.895.219 - $ 12.895.219, , 249214 $ 53.000.000, 326614 $ 61.538.773 + $ 45.000, , - $ 2.340.253</v>
          </cell>
          <cell r="I41">
            <v>219243520</v>
          </cell>
          <cell r="J41" t="str">
            <v>192514 $ 107.000.000, 275614 $ 53.000.000, 360314 $ 59.243.520</v>
          </cell>
          <cell r="K41">
            <v>219243516.04</v>
          </cell>
          <cell r="L41" t="str">
            <v>1375614 $ 59.136.322, 1610614 $ 36.251.456,00, 1618714 $ 3.795.969, 1884214 $ 7.517.157, 1905014 $ 7.993.674, 1905114 $ 299.096, 2091514  $ 7.564.199, 2324414 $ 12.824.649, 2345314 $ 10.046.291, 2560714 $ 9.014.676, 2591614 $ 59.243.520, 2796514 $ 4.679.9</v>
          </cell>
          <cell r="M41">
            <v>0</v>
          </cell>
          <cell r="N41">
            <v>0</v>
          </cell>
          <cell r="O41" t="str">
            <v>ALERTA</v>
          </cell>
          <cell r="P41">
            <v>219243516.04</v>
          </cell>
          <cell r="Q41" t="str">
            <v>144357514 $ 59.136.322, 166099514 $ 36.251.456, 173692614 $ 3.795.969, 211971514 $ 7.517.157, 222561914 $ 7.993.674, 222568414 $ 299.096, 227589114 $ 7.564.199, 260721714 $ 12.824.649, 275243914 $ 10.046.291, 293046814 $ 9.014.676, 303211314 $ 59.243.520,</v>
          </cell>
        </row>
        <row r="42">
          <cell r="B42" t="str">
            <v>PAPELERIA, UTILES DE ESCRITORIO Y OFICINA (CM ADVA)</v>
          </cell>
          <cell r="C42">
            <v>9000000</v>
          </cell>
          <cell r="D42">
            <v>3052081.4</v>
          </cell>
          <cell r="E42">
            <v>5947918.6</v>
          </cell>
          <cell r="F42">
            <v>5947918.6</v>
          </cell>
          <cell r="G42" t="str">
            <v>80114 $ 1.346.341, 107014 $ 62.640, 119114 $ 49.800, 157514 $ 1.637.777,76, 175914 $ 1.105.095,84, 204614 $ 1.746.264</v>
          </cell>
          <cell r="H42">
            <v>5947918.6</v>
          </cell>
          <cell r="I42" t="str">
            <v>79214 $ 1.346.341, 106214 4 62.640, 119614 $ 49.800, 162614 $ 1.637.777,76, 186214 $ 1.105.095,84, 217014 $ 1.746.264</v>
          </cell>
          <cell r="J42">
            <v>5947918.6</v>
          </cell>
          <cell r="K42" t="str">
            <v>210414 $ 1.346.341, 251714 $ 62.640, 284214 $ 49.800, 699514 $ 1.637.777,76, 929114 $ 1.105.095,84, 1177514 $ 1.746.264</v>
          </cell>
          <cell r="L42">
            <v>0</v>
          </cell>
          <cell r="M42">
            <v>0</v>
          </cell>
          <cell r="N42" t="str">
            <v>ALERTA</v>
          </cell>
          <cell r="O42">
            <v>5947918.6</v>
          </cell>
          <cell r="P42" t="str">
            <v>13537014 $ 1.346.341, 33280114 $ 62.640, 45176214 $ 49.800, 70717014 $ 1.637.777,76, 97444114 $ 1.105.095,84, 125529014 $ 1.746.264</v>
          </cell>
        </row>
        <row r="43">
          <cell r="B43" t="str">
            <v>OTROS MATERIALES Y SUMINISTROS (camillas botiquines)</v>
          </cell>
          <cell r="C43">
            <v>0</v>
          </cell>
          <cell r="D43">
            <v>0</v>
          </cell>
          <cell r="E43">
            <v>0</v>
          </cell>
          <cell r="F43" t="str">
            <v>ALERTA</v>
          </cell>
        </row>
        <row r="44">
          <cell r="B44" t="str">
            <v>OTROS MATERIALES Y SUMINISTROS (FIRMA DIGITAL TOKEN)</v>
          </cell>
          <cell r="C44">
            <v>2100000</v>
          </cell>
          <cell r="D44">
            <v>4355400</v>
          </cell>
          <cell r="E44">
            <v>3514800</v>
          </cell>
          <cell r="F44">
            <v>2940600</v>
          </cell>
          <cell r="G44">
            <v>2940600</v>
          </cell>
          <cell r="H44" t="str">
            <v>98514 $ 6.455.400, - $ 3.514.800, </v>
          </cell>
          <cell r="I44">
            <v>2940600</v>
          </cell>
          <cell r="J44" t="str">
            <v>154214 $ 2.940.600</v>
          </cell>
          <cell r="K44">
            <v>2548520</v>
          </cell>
          <cell r="L44" t="str">
            <v>2613314 $ 2.548.520</v>
          </cell>
          <cell r="M44">
            <v>0</v>
          </cell>
          <cell r="N44">
            <v>0</v>
          </cell>
          <cell r="O44" t="str">
            <v>ALERTA</v>
          </cell>
          <cell r="P44">
            <v>2548520</v>
          </cell>
          <cell r="Q44" t="str">
            <v>315539014 $ 2.548.520</v>
          </cell>
        </row>
        <row r="45">
          <cell r="B45" t="str">
            <v>PRODUCTOS DE CAFETERIA Y RESTAURANTE (CM DESPACHO MINISTRO)</v>
          </cell>
          <cell r="C45">
            <v>50000000</v>
          </cell>
          <cell r="D45">
            <v>23871618.69</v>
          </cell>
          <cell r="E45">
            <v>10000000</v>
          </cell>
          <cell r="F45">
            <v>63871618.69</v>
          </cell>
          <cell r="G45">
            <v>63871618.69</v>
          </cell>
          <cell r="H45" t="str">
            <v>35714 $ 15.000.000, 79214 $ 410.668, 118414 $ 5.136.556, 153214 $ 1.125.200, 176014 $ 1.465.600, 202014 $ 118.800, 227414 $ 372.300, 285514 $ 1.881.890, 317114 $ 219.500, 344714 $ 4.119.617,69, 350714 $ 7.211.200, 392714 $ 13.942.768, 422214 $ 270.550, 43</v>
          </cell>
          <cell r="I45">
            <v>59974842.69</v>
          </cell>
          <cell r="J45" t="str">
            <v>39614 $ 15.000.000  -$ 3.896.776, 78814 $ 410.668, 119514 $ 5.136.556, 156014 $ 1.125.200, 186414 $ 1.465.600, 213414 $ 118.800, 246314 $ 372.300, 295314 $ 1.881.890, 332414 $ 219.500, 362514 $ 4.119.617,69, 367114, 367114 $ 7.211.200, 392814 $ 13.942.768</v>
          </cell>
          <cell r="K45">
            <v>59974842.69</v>
          </cell>
          <cell r="L45" t="str">
            <v>814 $ 15.000.000 - $ 3.896.776, 210514 $ 410.668, 284014 $ 5.136.556, 687814 $ 1.125.200, 929014 $ 1.465.600, 1177014 $ 118.800, 1400714 $ 372.300, 1656914 $ 1.881.890, 1890614 $ 219.500, 2137714 $ 4.119.617,69, 2314014 $ 7.211.200, 2353214 $ 13.942.768, </v>
          </cell>
          <cell r="M45">
            <v>3896776</v>
          </cell>
          <cell r="N45">
            <v>0</v>
          </cell>
          <cell r="O45" t="str">
            <v>ALERTA</v>
          </cell>
          <cell r="P45">
            <v>59974842.69</v>
          </cell>
          <cell r="Q45" t="str">
            <v>2115714 $ 15.000.000 - $ 3.896.776, 13527014 $ 410.668, 45138114 $ 5.136.556, 68134814 $ 1.125.200, 97440414 $ 1.465.600, 124865414 $ 118.800, 151627214 $ 372.300, 185419214 $ 1.881.890, 214844314 $ 219.500, 252219814 $ 4.119.617,69, 258489214 $ 7.211.200</v>
          </cell>
        </row>
        <row r="46">
          <cell r="B46" t="str">
            <v>OTROS MATERIALES Y SUMINISTROS (CM ADVA)</v>
          </cell>
          <cell r="C46">
            <v>42000000</v>
          </cell>
          <cell r="D46">
            <v>24317268.560000002</v>
          </cell>
          <cell r="E46">
            <v>17682731.439999998</v>
          </cell>
          <cell r="F46">
            <v>17682731.44</v>
          </cell>
          <cell r="G46" t="str">
            <v>35513 $ 7.200.000, 80114 $ 26.900, 107014 $ 540.000, 157514 $ 2.023.050, 166914 $ 4.226.000, 175914 $ 75.400, 285614 $ 1.172.736, 318014 $ 1.090.000, 346114 $ 139.200, 394114 $ 1.189.445,44</v>
          </cell>
          <cell r="H46">
            <v>15797420.440000001</v>
          </cell>
          <cell r="I46" t="str">
            <v>39314 $ 7.200.000 - $ 1.885.311, 79214 $ 26.900, 106214 $ 540.000, 162614 $ 2.023.050, 175014 $ 4.226.000, 186214 $ 75.400, 295414 $ 1.172.736, 335914 $ 1.090.000, 362614 $ 139.200, 399814 $ 1.189.445,44</v>
          </cell>
          <cell r="J46">
            <v>15797420.440000001</v>
          </cell>
          <cell r="K46" t="str">
            <v>914 $ 7.200.000 - $ 1.885.311, 210414 $ 26.900, 251714 $ 540.000, 699514 $ 2.023.050, 897414 $ 4.226.000, 929114 $ 75.400, 1657014 $ 1.172.736, 1891014 $ 1.090.000, 2137814 $ 139.200, , 2361914 $ 1.189.445,44</v>
          </cell>
          <cell r="L46">
            <v>1885311</v>
          </cell>
          <cell r="M46">
            <v>0</v>
          </cell>
          <cell r="N46" t="str">
            <v>ALERTA</v>
          </cell>
          <cell r="O46">
            <v>15797420.440000001</v>
          </cell>
          <cell r="P46" t="str">
            <v>2115914 $ 7.200.000 - $ 1.885.311, 13537014 $ 26.900, 33280114 $ 540.000, 70717014 $ 2.023.050, 85200114 $ 4.226.000, 97444114 $ 75.400, 185378414 $ 1.172.736, 214844314 $ 1.090.000, 252562914 $ 139.200, 280872114 $ 1.189.445,44</v>
          </cell>
        </row>
        <row r="47">
          <cell r="B47" t="str">
            <v>TOTAL MATERIALES Y SUMINISTROS</v>
          </cell>
          <cell r="C47">
            <v>636850000</v>
          </cell>
          <cell r="D47">
            <v>0</v>
          </cell>
          <cell r="E47">
            <v>0</v>
          </cell>
          <cell r="F47">
            <v>0</v>
          </cell>
          <cell r="G47">
            <v>0</v>
          </cell>
          <cell r="H47">
            <v>140364005.69</v>
          </cell>
          <cell r="I47">
            <v>302040135.96</v>
          </cell>
          <cell r="J47">
            <v>475173869.73</v>
          </cell>
          <cell r="K47">
            <v>475173869.73</v>
          </cell>
          <cell r="L47">
            <v>469391782.73</v>
          </cell>
          <cell r="M47">
            <v>453872498.77</v>
          </cell>
          <cell r="N47">
            <v>5782087</v>
          </cell>
          <cell r="O47">
            <v>0</v>
          </cell>
          <cell r="P47" t="str">
            <v>ALERTA</v>
          </cell>
          <cell r="Q47">
            <v>449140872.77</v>
          </cell>
        </row>
        <row r="48">
          <cell r="A48">
            <v>0</v>
          </cell>
          <cell r="B48">
            <v>0</v>
          </cell>
          <cell r="C48" t="str">
            <v>ALERTA</v>
          </cell>
        </row>
        <row r="49">
          <cell r="B49" t="str">
            <v>III  ADQUISICION DE SERVICIOS</v>
          </cell>
          <cell r="C49">
            <v>7109550000</v>
          </cell>
          <cell r="D49">
            <v>0</v>
          </cell>
          <cell r="E49">
            <v>0</v>
          </cell>
          <cell r="F49">
            <v>0</v>
          </cell>
          <cell r="G49">
            <v>0</v>
          </cell>
          <cell r="H49">
            <v>1763105081.49</v>
          </cell>
          <cell r="I49">
            <v>899155502.22</v>
          </cell>
          <cell r="J49">
            <v>7963290779.2699995</v>
          </cell>
          <cell r="K49">
            <v>7962639208.66</v>
          </cell>
          <cell r="L49">
            <v>7947737796.57</v>
          </cell>
          <cell r="M49">
            <v>6639633121.76</v>
          </cell>
          <cell r="N49">
            <v>14901412.090000011</v>
          </cell>
          <cell r="O49">
            <v>651570.6099999547</v>
          </cell>
          <cell r="P49" t="str">
            <v>ALERTA</v>
          </cell>
          <cell r="Q49">
            <v>6634566402.76</v>
          </cell>
        </row>
        <row r="50">
          <cell r="B50" t="str">
            <v>MANT ASCENSORES</v>
          </cell>
          <cell r="C50">
            <v>13100000</v>
          </cell>
          <cell r="D50">
            <v>1067320</v>
          </cell>
          <cell r="E50">
            <v>12032680</v>
          </cell>
          <cell r="F50">
            <v>12032680</v>
          </cell>
          <cell r="G50" t="str">
            <v>36214 $ 8.751.040, 231614 $ 3.281.640</v>
          </cell>
          <cell r="H50">
            <v>12032680</v>
          </cell>
          <cell r="I50" t="str">
            <v>70614 $ 8.751.040, 282914 $ 3.281.640</v>
          </cell>
          <cell r="J50">
            <v>12032680</v>
          </cell>
          <cell r="K50" t="str">
            <v>482014 $ 1.093.880, 900114 $ 1.093.880, 1137114 $1.093.880, 1374414 $ 1.093.880, 1613114 $ 1.093.880, 1857114 $ 1.093.880, 2087714 $ 1.093.880, 2326114 $ 1.093.880, 2605214 $ 1.093.880, 2828014 $ 1.093.880, 2828914 $ 1.093.880</v>
          </cell>
          <cell r="L50">
            <v>0</v>
          </cell>
          <cell r="M50">
            <v>0</v>
          </cell>
          <cell r="N50" t="str">
            <v>ALERTA</v>
          </cell>
          <cell r="O50">
            <v>12032680</v>
          </cell>
          <cell r="P50" t="str">
            <v>56086714 $ 1.093.880, 87557014 $ 1.093.880, 113149714 $ 1.093.880, 141361714 $ 1.093.880, 169774114 $ 1.093.880, 201842514 $ 1.093.880, 226227414 $ 1.093.880, 263277114$ 1.093.880, 309602414 $ 1.093.880, 334201614 $ 1.093.880, 334938014 $ 1.093.880</v>
          </cell>
        </row>
        <row r="51">
          <cell r="B51" t="str">
            <v>MANTENIMIENTO INMUEBLES</v>
          </cell>
          <cell r="C51">
            <v>1000000000</v>
          </cell>
          <cell r="D51">
            <v>1023272373.55</v>
          </cell>
          <cell r="E51">
            <v>180268829</v>
          </cell>
          <cell r="F51">
            <v>1843003544.55</v>
          </cell>
          <cell r="G51">
            <v>1843003544</v>
          </cell>
          <cell r="H51" t="str">
            <v>50714 $ 800.000.000, 423814 $ 150.000.000, - $ 150.000.000.000, 445114 $ 1.043.003.544</v>
          </cell>
          <cell r="I51">
            <v>1843003544</v>
          </cell>
          <cell r="J51" t="str">
            <v>45814 $ 800.000.000, 479314 $ 1.043.003.544</v>
          </cell>
          <cell r="K51">
            <v>800000000</v>
          </cell>
          <cell r="L51" t="str">
            <v>210714 $ 800.000.000</v>
          </cell>
          <cell r="M51">
            <v>0</v>
          </cell>
          <cell r="N51">
            <v>0.5499999523162842</v>
          </cell>
          <cell r="O51" t="str">
            <v>ALERTA</v>
          </cell>
          <cell r="P51">
            <v>800000000</v>
          </cell>
          <cell r="Q51" t="str">
            <v>49468814 $ 800.000.000</v>
          </cell>
        </row>
        <row r="52">
          <cell r="B52" t="str">
            <v>MANTENIMIENTO INMUEBLES (CM ADMTVA)</v>
          </cell>
          <cell r="C52">
            <v>5500000</v>
          </cell>
          <cell r="D52">
            <v>5000000</v>
          </cell>
          <cell r="E52">
            <v>3430000</v>
          </cell>
          <cell r="F52">
            <v>7070000</v>
          </cell>
          <cell r="G52">
            <v>7070000</v>
          </cell>
          <cell r="H52" t="str">
            <v>107014 $ 910.000, 157514 $ 2.510.000, 166914 $ 3.650.000</v>
          </cell>
          <cell r="I52">
            <v>7070000</v>
          </cell>
          <cell r="J52" t="str">
            <v>106214 $ 910.000, 162614 $ 2.510.000, 175014 $ 3.650.000</v>
          </cell>
          <cell r="K52">
            <v>7070000</v>
          </cell>
          <cell r="L52" t="str">
            <v>251714 $ 910.000, 699514 $ 2.510.000, 897414 $ 3.650.000</v>
          </cell>
          <cell r="M52">
            <v>0</v>
          </cell>
          <cell r="N52">
            <v>0</v>
          </cell>
          <cell r="O52" t="str">
            <v>ALERTA</v>
          </cell>
          <cell r="P52">
            <v>7070000</v>
          </cell>
          <cell r="Q52" t="str">
            <v>33280114 $ 910.000, 70717014 $ 2.510.000, 85200114 $ 3.650.000</v>
          </cell>
        </row>
        <row r="53">
          <cell r="B53" t="str">
            <v>MANTENIMIENTO BIENES MUEBLES EQUIPOS Y ENSERES (PLANTA DIESEL)</v>
          </cell>
          <cell r="C53">
            <v>0</v>
          </cell>
          <cell r="D53">
            <v>0</v>
          </cell>
          <cell r="E53">
            <v>0</v>
          </cell>
          <cell r="F53" t="str">
            <v>ALERTA</v>
          </cell>
        </row>
        <row r="54">
          <cell r="B54" t="str">
            <v>MANTENIMIENTO BIENES MUEBLES EQUIPOS Y ENSERES (TANQUE AGUA POTABLE)</v>
          </cell>
          <cell r="C54">
            <v>0</v>
          </cell>
          <cell r="D54">
            <v>0</v>
          </cell>
          <cell r="E54">
            <v>0</v>
          </cell>
          <cell r="F54" t="str">
            <v>ALERTA</v>
          </cell>
        </row>
        <row r="55">
          <cell r="B55" t="str">
            <v>MANTENIMIENTO BIENES MUEBLES, EQUIPOS Y ENSERES</v>
          </cell>
          <cell r="C55">
            <v>10000000</v>
          </cell>
          <cell r="D55">
            <v>7847000</v>
          </cell>
          <cell r="E55">
            <v>2153000</v>
          </cell>
          <cell r="F55">
            <v>2153000</v>
          </cell>
          <cell r="G55" t="str">
            <v>117814 $ 4.659.640 - $ 2.506.640, 305414 $ 7.074.801- $ 7.074.801, </v>
          </cell>
          <cell r="H55">
            <v>2153000</v>
          </cell>
          <cell r="I55" t="str">
            <v>152314 $ 2.153.000</v>
          </cell>
          <cell r="J55">
            <v>2153000</v>
          </cell>
          <cell r="K55" t="str">
            <v>1133514 $ 711.000, 1619614 $ 398.000, 2571014 $ 1.044.000</v>
          </cell>
          <cell r="L55">
            <v>0</v>
          </cell>
          <cell r="M55">
            <v>0</v>
          </cell>
          <cell r="N55" t="str">
            <v>ALERTA</v>
          </cell>
          <cell r="O55">
            <v>2153000</v>
          </cell>
          <cell r="P55" t="str">
            <v>173956714 $ 398.000, 302526114 $ 1.044.000</v>
          </cell>
        </row>
        <row r="56">
          <cell r="B56" t="str">
            <v>MANTENIMIENTO BIENES MUEBLES EQUIPOS Y ENSERES (CM)</v>
          </cell>
          <cell r="C56">
            <v>7000000</v>
          </cell>
          <cell r="D56">
            <v>6980000</v>
          </cell>
          <cell r="E56">
            <v>20000</v>
          </cell>
          <cell r="F56">
            <v>20000</v>
          </cell>
          <cell r="G56" t="str">
            <v>157514 $ 20.000</v>
          </cell>
          <cell r="H56">
            <v>20000</v>
          </cell>
          <cell r="I56" t="str">
            <v>162614 $ 20.000</v>
          </cell>
          <cell r="J56">
            <v>20000</v>
          </cell>
          <cell r="K56" t="str">
            <v>699514 $ 20.000</v>
          </cell>
          <cell r="L56">
            <v>0</v>
          </cell>
          <cell r="M56">
            <v>0</v>
          </cell>
          <cell r="N56" t="str">
            <v>ALERTA</v>
          </cell>
          <cell r="O56">
            <v>20000</v>
          </cell>
          <cell r="P56" t="str">
            <v>70717014 $ 20.000</v>
          </cell>
        </row>
        <row r="57">
          <cell r="B57" t="str">
            <v>MANTENIMIENTO EQUIPO COMUNICACION Y COMPUTACION (PLANTA TELEFONICA)</v>
          </cell>
          <cell r="C57">
            <v>10000000</v>
          </cell>
          <cell r="D57">
            <v>10000000</v>
          </cell>
          <cell r="E57">
            <v>0</v>
          </cell>
          <cell r="F57">
            <v>0</v>
          </cell>
          <cell r="G57">
            <v>0</v>
          </cell>
          <cell r="H57" t="str">
            <v>ALERTA</v>
          </cell>
        </row>
        <row r="58">
          <cell r="B58" t="str">
            <v>MANTENIMIENTO EQUIPO COMUNICACION Y COMPUTACION</v>
          </cell>
          <cell r="C58">
            <v>0</v>
          </cell>
          <cell r="D58">
            <v>0</v>
          </cell>
          <cell r="E58">
            <v>0</v>
          </cell>
          <cell r="F58" t="str">
            <v>ALERTA</v>
          </cell>
        </row>
        <row r="59">
          <cell r="B59" t="str">
            <v>MANTANTENIMIENTO EQUIPO COMUNICACION Y COMPUTACION (CM)</v>
          </cell>
          <cell r="C59">
            <v>3500000</v>
          </cell>
          <cell r="D59">
            <v>5000000</v>
          </cell>
          <cell r="E59">
            <v>4697000</v>
          </cell>
          <cell r="F59">
            <v>3803000</v>
          </cell>
          <cell r="G59">
            <v>3803000</v>
          </cell>
          <cell r="H59" t="str">
            <v>107014 $ 1.500.000, 157514 $ 1.235.400, 394114 $ 417.600, 422314 $ 650.000</v>
          </cell>
          <cell r="I59">
            <v>3803000</v>
          </cell>
          <cell r="J59" t="str">
            <v>106214 $ 1.500.000, 162614 $ 1.235.400, 399814 $ 417.600, 446514 $ 650.000</v>
          </cell>
          <cell r="K59">
            <v>3803000</v>
          </cell>
          <cell r="L59" t="str">
            <v>251714 $ 1.500.000, 699514 $ 1.235.400, , 2361914 $ 417.600, 2604214 $ 650.000</v>
          </cell>
          <cell r="M59">
            <v>0</v>
          </cell>
          <cell r="N59">
            <v>0</v>
          </cell>
          <cell r="O59" t="str">
            <v>ALERTA</v>
          </cell>
          <cell r="P59">
            <v>3803000</v>
          </cell>
          <cell r="Q59" t="str">
            <v>33280114 $ 1.500.000, 70717014 $ 1.235.400, 280872114 $ 417.600, 305804914 $ 650.000</v>
          </cell>
        </row>
        <row r="60">
          <cell r="B60" t="str">
            <v>MANTENIMIENTO EQUIPO DE NAVEGACION Y TRANSPORTE (MOTOS)</v>
          </cell>
          <cell r="C60">
            <v>8000000</v>
          </cell>
          <cell r="D60">
            <v>2500000</v>
          </cell>
          <cell r="E60">
            <v>671475</v>
          </cell>
          <cell r="F60">
            <v>9828525</v>
          </cell>
          <cell r="G60">
            <v>9828525</v>
          </cell>
          <cell r="H60" t="str">
            <v>39814 $ 8.000.000, 329314 $ 2.500.000, - $ 671.475</v>
          </cell>
          <cell r="I60">
            <v>9828525</v>
          </cell>
          <cell r="J60" t="str">
            <v>137914 $ 7.328.525, 367814 $ 2.500.000</v>
          </cell>
          <cell r="K60">
            <v>8497266</v>
          </cell>
          <cell r="L60" t="str">
            <v>928614 $ 4.024.001, 1168214 $ 152.646, 1387414 $ 353.362, 1634514 $ 600.636, 1884114 $ 921.434, 2137114 $ 104.900, 2317914 $ 257.547, 2604914 $ 482.730, 2605014 $ 482.730, 2849514 $ 1.600.010</v>
          </cell>
          <cell r="M60">
            <v>0</v>
          </cell>
          <cell r="N60">
            <v>0</v>
          </cell>
          <cell r="O60" t="str">
            <v>ALERTA</v>
          </cell>
          <cell r="P60">
            <v>8497266</v>
          </cell>
          <cell r="Q60" t="str">
            <v>97509414 $ 4.024.001, 123980214 $ 152.646, 148164014 $ 353.362, 177536614 $ 600.636, 211964714 $ 921.434, 252209314 $ 104.900, 259959114 $ 257.547, 305963114 $ 482.730, 341664114 $ 1.600.010</v>
          </cell>
        </row>
        <row r="61">
          <cell r="B61" t="str">
            <v>MANTENIMIENTO EQUIPO DE NAVEGACION Y TRANSPORTE (VEHICULOS)</v>
          </cell>
          <cell r="C61">
            <v>22000000</v>
          </cell>
          <cell r="D61">
            <v>15500000</v>
          </cell>
          <cell r="E61">
            <v>7387914</v>
          </cell>
          <cell r="F61">
            <v>30112086</v>
          </cell>
          <cell r="G61">
            <v>30112086</v>
          </cell>
          <cell r="H61" t="str">
            <v>321314 $ 8.730.329, $ 618.243</v>
          </cell>
          <cell r="I61">
            <v>30112086</v>
          </cell>
          <cell r="J61" t="str">
            <v>92914 $ 21.908.556, 364814 $ 8.203.530</v>
          </cell>
          <cell r="K61">
            <v>23059977</v>
          </cell>
          <cell r="L61" t="str">
            <v>1401314 $ 6.366.793,, 2106514 $ 5.357.699, 2341114 $ 1.036.652, 2548714 $ 378.626, 2604514 $ 1.910.193, 2605114 $ 4.586.727, 2806214 $ 812.361, 2876214 $ 2.610.926</v>
          </cell>
          <cell r="M61">
            <v>0</v>
          </cell>
          <cell r="N61">
            <v>0</v>
          </cell>
          <cell r="O61" t="str">
            <v>ALERTA</v>
          </cell>
          <cell r="P61">
            <v>20449051</v>
          </cell>
          <cell r="Q61" t="str">
            <v>151457114 $ 6.366.793, 238899714 $ 5.357.699, 271175714 $ 1.036.652, 285440114 $ 378.626, 305955514 $ 1.910.193, 309603214 $ 4.586.727, 322873114 $ 812.361</v>
          </cell>
        </row>
        <row r="62">
          <cell r="B62" t="str">
            <v>MANTENIMIENTO EQUIPO DE NAVEGACION Y TRANSPORTE (CM)</v>
          </cell>
          <cell r="C62">
            <v>500000</v>
          </cell>
          <cell r="D62">
            <v>500000</v>
          </cell>
          <cell r="E62">
            <v>0</v>
          </cell>
          <cell r="F62">
            <v>0</v>
          </cell>
          <cell r="G62">
            <v>0</v>
          </cell>
          <cell r="H62" t="str">
            <v>ALERTA</v>
          </cell>
        </row>
        <row r="63">
          <cell r="B63" t="str">
            <v>SERVICIO DE CAFETERIA Y RESTAURANTE</v>
          </cell>
          <cell r="C63">
            <v>491000000</v>
          </cell>
          <cell r="D63">
            <v>48356683.81</v>
          </cell>
          <cell r="E63">
            <v>442643316.19</v>
          </cell>
          <cell r="F63">
            <v>442643316.19</v>
          </cell>
          <cell r="G63" t="str">
            <v>314 $ 187.771.630,00, 7014 $ 66.417.266,00, 138314 $ 155.405.946, 334214 $ 40.633.220, $ 7.584.745,81</v>
          </cell>
          <cell r="H63">
            <v>442643316.19</v>
          </cell>
          <cell r="I63" t="str">
            <v>214 $ 187.771.630, 32514  $ 66.417.266,00, 146314 $ 155.405.946, 448314 $ 13.638.319, 463014 $ 19.410.155,19</v>
          </cell>
          <cell r="J63">
            <v>423233161</v>
          </cell>
          <cell r="K63" t="str">
            <v>218414 $ 36.814.805,25, 478614  $ 29.602.460,75, 478814 $ 4.863.165,33, 705914 $ 35.650.207,48, 915714 $ 27.527.213,76, 926014 $ 11.373.385,53,  1149614  $ 38.870.894,43, 1401414 $ 38.013.986,44, 1645914 $ 37.404.004,78,  1884314 $ 32.082.758,69, 1884614 </v>
          </cell>
          <cell r="L63">
            <v>0</v>
          </cell>
          <cell r="M63">
            <v>0</v>
          </cell>
          <cell r="N63" t="str">
            <v>ALERTA</v>
          </cell>
          <cell r="O63">
            <v>423233161</v>
          </cell>
          <cell r="P63" t="str">
            <v>28205714 $ 36.814.805,25, 53073114   $ 4.863.165,33, 53074914   $ 29.602.460,75, 75456914 $ 35.650,207,48, 91169714 $ 27.527.213,76, 96196314  $ 11.373.385,53,  120469514 $ 38.870.894,43,  151476814 $ 38.013.986,44, 181498514  $ 37.404.004,78, 211939014  </v>
          </cell>
        </row>
        <row r="64">
          <cell r="B64" t="str">
            <v>SERVICIO DE SEGURIDAD Y VIGILANCIA</v>
          </cell>
          <cell r="C64">
            <v>1095000000</v>
          </cell>
          <cell r="D64">
            <v>75913040.91</v>
          </cell>
          <cell r="E64">
            <v>1019086959.09</v>
          </cell>
          <cell r="F64">
            <v>1019086959.09</v>
          </cell>
          <cell r="G64" t="str">
            <v>214 $ 298.045.073,00, 6414 $ 165.360.958,00, 121114 $ 100.933.706, 172614 $ 364.200.000+ $ 868.000, 334314 $ 94.316.895, - $ 4.626.376, - $ 11.296,91</v>
          </cell>
          <cell r="H64">
            <v>1019038791</v>
          </cell>
          <cell r="I64" t="str">
            <v>114 $ 298.045.073, 32614 $ 165.360.958,00, 124114 $ 100.922.409,09, 284614 $ 363.678.357,00, 446614 $ 91.080.162, - $ 48.168,09, </v>
          </cell>
          <cell r="J64">
            <v>927958629</v>
          </cell>
          <cell r="K64" t="str">
            <v>218314 $ 66.200.862,00, 275814 $ 66.200.862, 909914 $ 85.775.580, 910114 $ 86.525.742, 1175614 $ 86.525.742,00, 1401214 $ 12.364.354, 1401514 $ 15.146.829,00, 1401614 $ 59.014.559,00, 1646314 $ 86.303.910,00, 1646414 $ 221.832,, 1884714 $ 90.919.589, 2136</v>
          </cell>
          <cell r="L64">
            <v>48168.09000003338</v>
          </cell>
          <cell r="M64">
            <v>0</v>
          </cell>
          <cell r="N64" t="str">
            <v>ALERTA</v>
          </cell>
          <cell r="O64">
            <v>927958629</v>
          </cell>
          <cell r="P64" t="str">
            <v>28200614 $ 66.200.862, 38809114 $ 66.200.862, 91160314 $ 85.775.580, 91179414 $ 86.525.742, 125428414 $ 86.525.742, 125428414 $ 86.525.742, 151446514 $ 12.364.354, 151741214 $ 15.146.829, 151751314 $ 59.014.559, 182461814 $ 86.303.910, 182466014 $ 221.832</v>
          </cell>
        </row>
        <row r="65">
          <cell r="B65" t="str">
            <v>ADMINISTRACION OPERACIÓN Y MANTENIMIENTO DE PLANTAS DE ENERGIA</v>
          </cell>
          <cell r="C65">
            <v>10000000</v>
          </cell>
          <cell r="D65">
            <v>8110360</v>
          </cell>
          <cell r="E65">
            <v>1889640</v>
          </cell>
          <cell r="F65">
            <v>1889640</v>
          </cell>
          <cell r="G65" t="str">
            <v>305414 $ 7.074.801, - $ 5.185.161</v>
          </cell>
          <cell r="H65">
            <v>1889640</v>
          </cell>
          <cell r="I65" t="str">
            <v>345014 $ 1.889.640</v>
          </cell>
          <cell r="J65">
            <v>1889640</v>
          </cell>
          <cell r="K65" t="str">
            <v>2327314 $ 1.715.640, 2868014 $ 174.000</v>
          </cell>
          <cell r="L65">
            <v>0</v>
          </cell>
          <cell r="M65">
            <v>0</v>
          </cell>
          <cell r="N65" t="str">
            <v>ALERTA</v>
          </cell>
          <cell r="O65">
            <v>1889640</v>
          </cell>
          <cell r="P65" t="str">
            <v>266621914 $ 1.715.640, 352116714 $ 174.000</v>
          </cell>
        </row>
        <row r="66">
          <cell r="B66" t="str">
            <v>MANTENIMIENTO OTROS BIENES (CM ADTVA)</v>
          </cell>
          <cell r="C66">
            <v>8000000</v>
          </cell>
          <cell r="D66">
            <v>2000000</v>
          </cell>
          <cell r="E66">
            <v>160217</v>
          </cell>
          <cell r="F66">
            <v>9839783</v>
          </cell>
          <cell r="G66">
            <v>9839783</v>
          </cell>
          <cell r="H66" t="str">
            <v>35513 $ 4.000.000, 80114 $ 270.000, 107014 $ 933.200, 346114 $ 2.441.583, 394114 $ 850.000, 422314 $ 1.345.000</v>
          </cell>
          <cell r="I66">
            <v>8739783</v>
          </cell>
          <cell r="J66" t="str">
            <v>39314 4 4.000.000 - $ 1.100.000, 79214 $270.000, 106214 $ 933.200, 362614 $ 2.441.583, 399814 $ 850.000, 446514 $ 1.345.000</v>
          </cell>
          <cell r="K66">
            <v>8739783</v>
          </cell>
          <cell r="L66" t="str">
            <v>914 $ 4.000.000 - $ 1.100.000, 210414 $ 270.000, 251714 $ 933.200, 2137814 $ 2.441.583, , 2361914 $ 850.000, 2604214 $ 1.345.000</v>
          </cell>
          <cell r="M66">
            <v>1100000</v>
          </cell>
          <cell r="N66">
            <v>0</v>
          </cell>
          <cell r="O66" t="str">
            <v>ALERTA</v>
          </cell>
          <cell r="P66">
            <v>8739783</v>
          </cell>
          <cell r="Q66" t="str">
            <v>2115914 $ 4.000.000 - $ 1.100.000, 13537014 $ 270.000, 33280114 $ 933.200, 252562914 $ 2.441.583, 280872114 $ 850.000, 305804914 $ 1.345.000</v>
          </cell>
        </row>
        <row r="67">
          <cell r="B67" t="str">
            <v>TOTAL MANTENIMIENTO </v>
          </cell>
          <cell r="C67">
            <v>2683600000</v>
          </cell>
          <cell r="D67">
            <v>0</v>
          </cell>
          <cell r="E67">
            <v>0</v>
          </cell>
          <cell r="F67">
            <v>0</v>
          </cell>
          <cell r="G67">
            <v>0</v>
          </cell>
          <cell r="H67">
            <v>1053272373.55</v>
          </cell>
          <cell r="I67">
            <v>355389839.72</v>
          </cell>
          <cell r="J67">
            <v>3381482533.83</v>
          </cell>
          <cell r="K67">
            <v>3381482533.28</v>
          </cell>
          <cell r="L67">
            <v>3380334365.19</v>
          </cell>
          <cell r="M67">
            <v>2218457136</v>
          </cell>
          <cell r="N67">
            <v>1148168.0900000334</v>
          </cell>
          <cell r="O67">
            <v>0.5499999523162842</v>
          </cell>
          <cell r="P67" t="str">
            <v>ALERTA</v>
          </cell>
          <cell r="Q67">
            <v>2215846210</v>
          </cell>
        </row>
        <row r="68">
          <cell r="B68" t="str">
            <v>SERVICIO CORREO</v>
          </cell>
          <cell r="C68">
            <v>510000000</v>
          </cell>
          <cell r="D68">
            <v>128000000</v>
          </cell>
          <cell r="E68">
            <v>638000000</v>
          </cell>
          <cell r="F68">
            <v>638000000</v>
          </cell>
          <cell r="G68" t="str">
            <v>3014 $ 319.515.114,00, 134914 $ 160.000.000, 229814 $ 41.928.640, 334714 $ 158.484.886</v>
          </cell>
          <cell r="H68">
            <v>638000000</v>
          </cell>
          <cell r="I68" t="str">
            <v>2914 $ 319.515.114,00, 161614 $ 160.000.000, 404714 $ 158.484.886</v>
          </cell>
          <cell r="J68">
            <v>638000000</v>
          </cell>
          <cell r="K68" t="str">
            <v>268414 $ 27.031.200, 662714 $ 50.679.700, 893814 $ 57.193.800, 1149114 $ 80.130.200, 1371914 $ 43.524.900, 1612214 $ 53.809.900, 1884414 $ 7.145.414, 1884514  $ 43.486.086,00, 2087614 $ 53.667.800, 2341314 $ 62.846.114, 2571314 $ 69.253.686, 2828714 $ 36.</v>
          </cell>
          <cell r="L68">
            <v>0</v>
          </cell>
          <cell r="M68">
            <v>0</v>
          </cell>
          <cell r="N68" t="str">
            <v>ALERTA</v>
          </cell>
          <cell r="O68">
            <v>638000000</v>
          </cell>
          <cell r="P68" t="str">
            <v>37862014 $ 27.031.200, 60893914 $ 50.679.700, 81874214 $ 57.193.800, 116913314 $ 80.130.200, 138178014 $ 43.524.900, 168367814 $ 53.809.900, 211942614 $ 7.145.414,  211948214 $ 43.486.086,00, 226152114 $ 53.667.800, 273072214 $ 62.846.114, 302574614 $ 69.</v>
          </cell>
        </row>
        <row r="69">
          <cell r="B69" t="str">
            <v>SERVICIO CORREO (CM)</v>
          </cell>
          <cell r="C69">
            <v>3000000</v>
          </cell>
          <cell r="D69">
            <v>1839210</v>
          </cell>
          <cell r="E69">
            <v>1160790</v>
          </cell>
          <cell r="F69">
            <v>1160790</v>
          </cell>
          <cell r="G69" t="str">
            <v>107014 $ 16.850, 157514 $ 43.050, 166914 $ 396.590, 175914 $65.400, 204614 $ 33.800, 227514 $ 142.050, 285614 $ 194.850, 318014 $ 80.400, 346114 $ 87.700, 394114 $ 70.500, 422314 $ 29.300</v>
          </cell>
          <cell r="H69">
            <v>1160790</v>
          </cell>
          <cell r="I69" t="str">
            <v>106214 $ 16.850, 162614 $ 43.050, 175014 $ 396.590, 186214 $ 65.700, 217014 $ 33.800, 246414 $ 142.050, 295414 $ 194.850, 335914 $ 80.400, 362614 $ 87.700, 399814 $ 70.500, 446514 $ 29.300</v>
          </cell>
          <cell r="J69">
            <v>1160790</v>
          </cell>
          <cell r="K69" t="str">
            <v>251714 $ 16.850, 699514 $ 43.050, 897414 $ 396.590, 929114 $ 65.700, 1177514 $ 33.800, 1400914 $142.050, 1657014 $ 194.850, 1891014 $ 80.400, 2137814 $ 87.700, , 2361914 $ 70.500, 2604214 $ 29.300</v>
          </cell>
          <cell r="L69">
            <v>0</v>
          </cell>
          <cell r="M69">
            <v>0</v>
          </cell>
          <cell r="N69" t="str">
            <v>ALERTA</v>
          </cell>
          <cell r="O69">
            <v>1160790</v>
          </cell>
          <cell r="P69" t="str">
            <v>33280114 $ 16.850, 70717014 $ 43.050, 85200114 $ 396.590, 97444114 $ 65.700, 125529014 $ 33.800, 151615414 $ 142.050, 185378414 $ 194.850, 214844314 $ 80.400, 252562914 $ 87.700, 280872114 $ 70.500, 305804914 $ 29.300</v>
          </cell>
        </row>
        <row r="70">
          <cell r="B70" t="str">
            <v>EMBALAJE Y ACARREO (CM)</v>
          </cell>
          <cell r="C70">
            <v>8000000</v>
          </cell>
          <cell r="D70">
            <v>3000000</v>
          </cell>
          <cell r="E70">
            <v>3990355</v>
          </cell>
          <cell r="F70">
            <v>7009645</v>
          </cell>
          <cell r="G70">
            <v>7009645</v>
          </cell>
          <cell r="H70" t="str">
            <v>80114 $ 1.022.000, 107014 $ 630.000, 157514 $ 748.000, 204614 $ 120.000, 285614 $ 360.000, 318014 $ 3.409.645, 346114 $ 360.000, 394114 $ 360.000</v>
          </cell>
          <cell r="I70">
            <v>7009645</v>
          </cell>
          <cell r="J70" t="str">
            <v>79214 $ 1.022.000, 106214 $ 630.000, 162614 4 748.000, 217014  $ 120.000, 295414 $ 360.000, 335914 $ 3.409.645, 362614 $ 360.000, 399814 $ 360.000</v>
          </cell>
          <cell r="K70">
            <v>7009645</v>
          </cell>
          <cell r="L70" t="str">
            <v>210414 $ 1.022.000, 251714 $ 630.000, 699514 $ 748.000, 1177514 $ 120.000, 1657014 $ 360.000, 1891014 $ 3.409.645, 2137814 $ 360.000, , 2361914 $ 360.000</v>
          </cell>
          <cell r="M70">
            <v>0</v>
          </cell>
          <cell r="N70">
            <v>0</v>
          </cell>
          <cell r="O70" t="str">
            <v>ALERTA</v>
          </cell>
          <cell r="P70">
            <v>7009645</v>
          </cell>
          <cell r="Q70" t="str">
            <v>13537014 $ 1.022.000, 33280114 $ 630.000, 70717014 $ 748.000, 125529014 $ 120.000, 185378414 $ 360.000, 214844314 $ 3.409.645, 252562914$ 360.000, 280872114 $ 360.000</v>
          </cell>
        </row>
        <row r="71">
          <cell r="B71" t="str">
            <v>EMBALAJE Y ACARREO</v>
          </cell>
          <cell r="C71">
            <v>4000000</v>
          </cell>
          <cell r="D71">
            <v>4000000</v>
          </cell>
          <cell r="E71">
            <v>0</v>
          </cell>
          <cell r="F71">
            <v>0</v>
          </cell>
          <cell r="G71">
            <v>0</v>
          </cell>
          <cell r="H71" t="str">
            <v>ALERTA</v>
          </cell>
        </row>
        <row r="72">
          <cell r="B72" t="str">
            <v>SERVICIO DE TRANSMISION DE INFORMACION </v>
          </cell>
          <cell r="C72">
            <v>0</v>
          </cell>
          <cell r="D72">
            <v>0</v>
          </cell>
          <cell r="E72">
            <v>0</v>
          </cell>
          <cell r="F72">
            <v>0</v>
          </cell>
          <cell r="G72" t="str">
            <v>ALERTA</v>
          </cell>
        </row>
        <row r="73">
          <cell r="B73" t="str">
            <v>TRANSPORTE (CM ADMINISTRATIVA)</v>
          </cell>
          <cell r="C73">
            <v>8000000</v>
          </cell>
          <cell r="D73">
            <v>4963750</v>
          </cell>
          <cell r="E73">
            <v>3036250</v>
          </cell>
          <cell r="F73">
            <v>3036250</v>
          </cell>
          <cell r="G73" t="str">
            <v>80114 $ 119.900, 107014 $ 157.550, 119114 $ 46.300, 157514 $ 415.150, 166914 $ 381.950, 175914 $ 244.250, 204614 $ 328.400, 227514 $ 329.750, 285614 $ 200.100, 318014 $ 172.750, 346114 $ 248.250, 394114 $ 341.700, 422314 $ 50.200</v>
          </cell>
          <cell r="H73">
            <v>3036250</v>
          </cell>
          <cell r="I73" t="str">
            <v>79214 $ 119.900, 106214 $ 157.550, 119614 $ 46.300, ,162614 $ 415.150, 175014 $ 381.950, 186214 $ 244.250, 217014 $ 328.400, 246414 $ 329.750, 295414 $ 200.100, 335914 $ 172.750, 362614 $ 248.250, 399814 $ 341.700, 446514 $ 50.200</v>
          </cell>
          <cell r="J73">
            <v>3036250</v>
          </cell>
          <cell r="K73" t="str">
            <v>$210414 $ 119.900, 251714 $ 157.550, 284214 $ 46.300, 699514 $ 415.150, 897414 $ 381.950, 929114 $ 244.250, 1177514 $ 328.400, 1400914 $ 329.750, 1657014 $ 200.100, 1891014 $ 172.750, 2137814 $ 248.250, , 2361914 $ 341.700, 2604214 $ 50.200</v>
          </cell>
          <cell r="L73">
            <v>0</v>
          </cell>
          <cell r="M73">
            <v>0</v>
          </cell>
          <cell r="N73" t="str">
            <v>ALERTA</v>
          </cell>
          <cell r="O73">
            <v>3036250</v>
          </cell>
          <cell r="P73" t="str">
            <v>13537014 $ 119.900, 33280114 $ 157.550, 45176214 $ 46.300, 70717014 $ 415.150, 85200114 $ 381.950, 97444114 $ 244.250, 125529014 $ 328.400, 151615414 $ 329.750, 185378414 $ 200.100, 214844314$ 172.750, 252562914$ 248.250, 280872114 $ 341.700, 305804914 $ </v>
          </cell>
        </row>
        <row r="74">
          <cell r="B74" t="str">
            <v>OTRAS COMUNICACIONES Y TRANSPORTE (CM ADMTIVA)</v>
          </cell>
          <cell r="C74">
            <v>8000000</v>
          </cell>
          <cell r="D74">
            <v>3913300</v>
          </cell>
          <cell r="E74">
            <v>4086700</v>
          </cell>
          <cell r="F74">
            <v>4086700</v>
          </cell>
          <cell r="G74" t="str">
            <v>35513 $ 4.000.000, 157514 $ 86.700</v>
          </cell>
          <cell r="H74">
            <v>1829050</v>
          </cell>
          <cell r="I74" t="str">
            <v>39314 $ 4.000.000 - $ 2.257.650, 162614 $ 86.700</v>
          </cell>
          <cell r="J74">
            <v>1829050</v>
          </cell>
          <cell r="K74" t="str">
            <v>914 $ 4.000.000 - $ 2.257.650, 699514 $ 86.700</v>
          </cell>
          <cell r="L74">
            <v>2257650</v>
          </cell>
          <cell r="M74">
            <v>0</v>
          </cell>
          <cell r="N74" t="str">
            <v>ALERTA</v>
          </cell>
          <cell r="O74">
            <v>1829050</v>
          </cell>
          <cell r="P74" t="str">
            <v>2115914 $ 4.000.000 - $ 2.257.650, 70717014 $ 86.700</v>
          </cell>
        </row>
        <row r="75">
          <cell r="B75" t="str">
            <v>TOTAL COMUNICACIONES Y TRANSPORTES</v>
          </cell>
          <cell r="C75">
            <v>541000000</v>
          </cell>
          <cell r="D75">
            <v>0</v>
          </cell>
          <cell r="E75">
            <v>0</v>
          </cell>
          <cell r="F75">
            <v>0</v>
          </cell>
          <cell r="G75">
            <v>0</v>
          </cell>
          <cell r="H75">
            <v>131000000</v>
          </cell>
          <cell r="I75">
            <v>18706615</v>
          </cell>
          <cell r="J75">
            <v>653293385</v>
          </cell>
          <cell r="K75">
            <v>653293385</v>
          </cell>
          <cell r="L75">
            <v>651035735</v>
          </cell>
          <cell r="M75">
            <v>651035735</v>
          </cell>
          <cell r="N75">
            <v>2257650</v>
          </cell>
          <cell r="O75">
            <v>0</v>
          </cell>
          <cell r="P75" t="str">
            <v>ALERTA</v>
          </cell>
          <cell r="Q75">
            <v>651035735</v>
          </cell>
        </row>
        <row r="76">
          <cell r="B76" t="str">
            <v>ADQUISICION DE LIBROS Y REVISTAS</v>
          </cell>
          <cell r="C76">
            <v>350000</v>
          </cell>
          <cell r="D76">
            <v>350000</v>
          </cell>
          <cell r="E76">
            <v>0</v>
          </cell>
          <cell r="F76">
            <v>0</v>
          </cell>
          <cell r="G76">
            <v>0</v>
          </cell>
          <cell r="H76" t="str">
            <v>ALERTA</v>
          </cell>
        </row>
        <row r="77">
          <cell r="B77" t="str">
            <v>ADQUISICION DE LIBROS Y REVISTAS (CM)</v>
          </cell>
          <cell r="C77">
            <v>50000</v>
          </cell>
          <cell r="D77">
            <v>50000</v>
          </cell>
          <cell r="E77">
            <v>0</v>
          </cell>
          <cell r="F77">
            <v>0</v>
          </cell>
          <cell r="G77">
            <v>0</v>
          </cell>
          <cell r="H77" t="str">
            <v>ALERTA</v>
          </cell>
        </row>
        <row r="78">
          <cell r="B78" t="str">
            <v>SUSCRIPCIONES  (LEGIS, PERIODICOS, REVISTAS) </v>
          </cell>
          <cell r="C78">
            <v>10000000</v>
          </cell>
          <cell r="D78">
            <v>3143800</v>
          </cell>
          <cell r="E78">
            <v>6856200</v>
          </cell>
          <cell r="F78">
            <v>6856200</v>
          </cell>
          <cell r="G78" t="str">
            <v>226514 $ 3.732.650, 305314 $ 720.000, 339614 $ 2.403.550</v>
          </cell>
          <cell r="H78">
            <v>6856200</v>
          </cell>
          <cell r="I78" t="str">
            <v>250214 $ 250.000, 250314 $ 250.000, 250414 $ 250.000, 250514 $ 1635.000, XXXX14 $ 250.000, 249214 $ 274.450, 249414 $ 320.000, 249514 $ 249514 $ 365.200, 249614 $ 250.000, 249714 $ 340.000, 249814 $ 258.000, 249914 $ 170.000, 250014 $ 270.000, 253614 $ 32</v>
          </cell>
          <cell r="J78">
            <v>6856200</v>
          </cell>
          <cell r="K78" t="str">
            <v>1611814 $ 250.000, 1611914 $ 250.000, 1612014 $ 258.000, 1612114 $ 274.450, 1613514 $ 165.000, 1613614 $ 170.000, 1615214 $ 270.000, 1615314 $ 250.000, 1615414 $ 365.200, 1621614 $ 320.000, 1621914 $ 250.000, 1622214 $ 250.000, 1622414 $ 250.000, - $ 500.</v>
          </cell>
          <cell r="L78">
            <v>0</v>
          </cell>
          <cell r="M78">
            <v>0</v>
          </cell>
          <cell r="N78" t="str">
            <v>ALERTA</v>
          </cell>
          <cell r="O78">
            <v>6856200</v>
          </cell>
          <cell r="P78" t="str">
            <v>168306214 $ 258.000, 168366314 $ 274.450, 169765914 $ 170.000, 169804414  $ 165.000, 170674014 $ 365.200, 170681214 $ 250.000, 170686814 $ 270.000, 174842814 $ 250.000, 174849914 $ 250.000, 175088214 $ 320.000, 175092014 $ 250.000, 176449714 $ 320.000, 17</v>
          </cell>
        </row>
        <row r="79">
          <cell r="B79" t="str">
            <v>OTROS GASTOS POR IMPRESOS Y  PUBLICACIONES (IMPRENTA NACIONAL)</v>
          </cell>
          <cell r="C79">
            <v>90000000</v>
          </cell>
          <cell r="D79">
            <v>33573679</v>
          </cell>
          <cell r="E79">
            <v>5240345</v>
          </cell>
          <cell r="F79">
            <v>118333334</v>
          </cell>
          <cell r="G79">
            <v>118333334</v>
          </cell>
          <cell r="H79" t="str">
            <v>2414 $ 50.000.000, 214714 $ 25.000.000, 334514 $ 8.333.334, 300114 $ 35.000.000</v>
          </cell>
          <cell r="I79">
            <v>118333334</v>
          </cell>
          <cell r="J79" t="str">
            <v>2314 $ 50.000.000, 252914 $ 25.000.000, 343914  $ 35.000.000, 436114 $ 8.333.334, </v>
          </cell>
          <cell r="K79">
            <v>110099422.32</v>
          </cell>
          <cell r="L79" t="str">
            <v>17714 $ 9.812.785,12, 287414 $ 1.578.600, 290614 $ 16.301.856, 475314 $ 263.100, 909614 $ 1.900.900, 1133614 $  263.100, 1143114 $ 581.200, 1371514 $ 1.107.500, 1613014 $ 16.391.448, 1635014 $ 2.267.989,12, 1635114 $ 429.010.88, 1905214 $ 5.720.004, 20873</v>
          </cell>
          <cell r="M79">
            <v>0</v>
          </cell>
          <cell r="N79">
            <v>0</v>
          </cell>
          <cell r="O79" t="str">
            <v>ALERTA</v>
          </cell>
          <cell r="P79">
            <v>110099422.32</v>
          </cell>
          <cell r="Q79" t="str">
            <v>7547114 $ 9.812.785,12, 45889114 $ 1.578.600, 48006314 $ 16.301.856, 52924214$ 263.100, 80470614 $ 1.370.500, 90877714 $ 1.900.900, 116323014 $ 581.200, 138863914 $ 1.107.500, 169758414 $ 16.391.448, 177557614 $ 429.010,88, 177561514 $ 2.267.989,12, 22372</v>
          </cell>
        </row>
        <row r="80">
          <cell r="B80" t="str">
            <v>OTROS GASTOS POR IMPRESOS Y  PUBLICACIONES (ACTOS ADMVOS DIARIOS) </v>
          </cell>
          <cell r="C80">
            <v>1552867</v>
          </cell>
          <cell r="D80">
            <v>1552867</v>
          </cell>
          <cell r="E80">
            <v>0</v>
          </cell>
          <cell r="F80">
            <v>0</v>
          </cell>
          <cell r="G80">
            <v>0</v>
          </cell>
          <cell r="H80" t="str">
            <v>ALERTA</v>
          </cell>
        </row>
        <row r="81">
          <cell r="B81" t="str">
            <v>OTROS GASTOS POR IMPRESOS Y  PUBLICACIONES (PROGRAMA TV)</v>
          </cell>
          <cell r="C81">
            <v>0</v>
          </cell>
          <cell r="D81">
            <v>0</v>
          </cell>
          <cell r="E81">
            <v>0</v>
          </cell>
          <cell r="F81" t="str">
            <v>ALERTA</v>
          </cell>
        </row>
        <row r="82">
          <cell r="B82" t="str">
            <v>OTROS GASTOS POR IMPRESOS Y  PUBLICACIONES (CM ADVA) </v>
          </cell>
          <cell r="C82">
            <v>10000000</v>
          </cell>
          <cell r="D82">
            <v>1552867</v>
          </cell>
          <cell r="E82">
            <v>8447133</v>
          </cell>
          <cell r="F82">
            <v>8447133</v>
          </cell>
          <cell r="G82" t="str">
            <v>35513 $ 3.000.000, 107014 4 80.000, 157514 $ 1.083.543, 175914 $ 83.650, 204614 $ 1.367.200, 227514 $ 421.940, 285614 $ 1.389.800, 318014 $ 510.400, 346114 $ 475.600, 422314 $ 35.000</v>
          </cell>
          <cell r="H82">
            <v>5464133</v>
          </cell>
          <cell r="I82" t="str">
            <v>39314 $3.000.000 - $ 2.983.000, 106214 $ 80.000, 162614 $ 1.083.543, 186214 $ 83.650, 217014 $ 1.367.200, 246414 $ 421.940, 295414 $ 1.389.800, 335914 $ 510.400, 362614 $ 475.600, 446514  $ 35.000</v>
          </cell>
          <cell r="J82">
            <v>5464133</v>
          </cell>
          <cell r="K82" t="str">
            <v>914 $ 3.000.000 - $ 2.983.000, 251714 $ 80.000, 699514 $ 1.086.543, 929114 $ 83.650, 1177514 $ 1.367.200, 1400914 $ 421.940, 1657014 $ 1.389.800, 1891014 $ 510.400, 2137814 $ 475.600, 2604214 $ 35.000</v>
          </cell>
          <cell r="L82">
            <v>2983000</v>
          </cell>
          <cell r="M82">
            <v>0</v>
          </cell>
          <cell r="N82" t="str">
            <v>ALERTA</v>
          </cell>
          <cell r="O82">
            <v>5464133</v>
          </cell>
          <cell r="P82" t="str">
            <v>2115914 $ 3.000.000 - $ 2.983.000, 33280114 $ 80.000, 70717014 $ 1.083.543, 97444114 $ 83.650, 125529014 $ 1.367.200, 151615414 $ 421.940, 185378414 $ 1.389.800, 214844314$ 510.400, 252562914 $ 475.600, 305804914 $ 35.000</v>
          </cell>
        </row>
        <row r="83">
          <cell r="B83" t="str">
            <v>TOTAL IMPRESOS Y PUBLICACIONES</v>
          </cell>
          <cell r="C83">
            <v>110400000</v>
          </cell>
          <cell r="D83">
            <v>0</v>
          </cell>
          <cell r="E83">
            <v>0</v>
          </cell>
          <cell r="F83">
            <v>0</v>
          </cell>
          <cell r="G83">
            <v>0</v>
          </cell>
          <cell r="H83">
            <v>35126546</v>
          </cell>
          <cell r="I83">
            <v>11889879</v>
          </cell>
          <cell r="J83">
            <v>133636667</v>
          </cell>
          <cell r="K83">
            <v>133636667</v>
          </cell>
          <cell r="L83">
            <v>130653667</v>
          </cell>
          <cell r="M83">
            <v>122419755.32</v>
          </cell>
          <cell r="N83">
            <v>2983000</v>
          </cell>
          <cell r="O83">
            <v>0</v>
          </cell>
          <cell r="P83" t="str">
            <v>ALERTA</v>
          </cell>
          <cell r="Q83">
            <v>122419755.32</v>
          </cell>
        </row>
        <row r="84">
          <cell r="B84" t="str">
            <v>ACUEDUCTO ALCANTARILLADO Y ASEO</v>
          </cell>
          <cell r="C84">
            <v>70000000</v>
          </cell>
          <cell r="D84">
            <v>1000000</v>
          </cell>
          <cell r="E84">
            <v>34458512.94</v>
          </cell>
          <cell r="F84">
            <v>36541487.06</v>
          </cell>
          <cell r="G84">
            <v>36328090</v>
          </cell>
          <cell r="H84" t="str">
            <v>34814 $ 55.000.000, - $ 12.000.000, 371814 $ 318.160, - $ 6.990.070, </v>
          </cell>
          <cell r="I84">
            <v>36328090</v>
          </cell>
          <cell r="J84" t="str">
            <v>35414 $ 3.474.890, 66914 $ 32.930, 85114 $ 32.930, 120714 $ 3.556.110, 120814 $ 344.180, 120914 $ 925.320, 121014 $ 3.753.710, 155814 $ 31.830, 164414 $ 172.940, 169914 $ 1.490, 190514 $ 1.436.450, 190614 $ 351.910, 190714 $ 3.895.630, 190814 $ 330.900, 2</v>
          </cell>
          <cell r="K84">
            <v>36295160</v>
          </cell>
          <cell r="L84" t="str">
            <v>114 $ 3.474.890, 197014 $ 32.930, 211714 $ 32.930, 284514 $ 3.556.110, 284214 $ 344.180, 284814 $ 3.753.710, 626314 $ 31.830, 705614 $ 172.940, 893614 $ 632.740, 1071214 $ 1.436.450, 1071314 $ 351.910, 1071414 $ 3.895.630, 1071514 $ 330.900, 1161914 $ 33.</v>
          </cell>
          <cell r="M84">
            <v>0</v>
          </cell>
          <cell r="N84">
            <v>213397.06000000238</v>
          </cell>
          <cell r="O84" t="str">
            <v>ALERTA</v>
          </cell>
          <cell r="P84">
            <v>36295160</v>
          </cell>
          <cell r="Q84" t="str">
            <v>1971714 $ 3.474.890, 11562714 $ 32.930, 17083914 $ 32.930, 44695614 $ 3.753.710, 44762414 $ 3.556.110, 45043914 $ 344.180, 45053514 $ 925.320, 68449314 $ 31.830, 75534514 $ 172.940, 80828314 $ 1.490, 81855314 $ 632.740, 106816314 $ 330.900, 106851514 $ 1.</v>
          </cell>
        </row>
        <row r="85">
          <cell r="B85" t="str">
            <v>ENERGIA</v>
          </cell>
          <cell r="C85">
            <v>255000000</v>
          </cell>
          <cell r="D85">
            <v>5000000</v>
          </cell>
          <cell r="E85">
            <v>4318951</v>
          </cell>
          <cell r="F85">
            <v>255681049</v>
          </cell>
          <cell r="G85">
            <v>255680440</v>
          </cell>
          <cell r="H85" t="str">
            <v>34914 $ 255.000.000 + $ 5.000.000, 444314 $ 570.391, - $ 4318951, </v>
          </cell>
          <cell r="I85">
            <v>255680440</v>
          </cell>
          <cell r="J85" t="str">
            <v>35514 $ 3.617.370, 35614 $ 850, 35714 $ 770, 35814 $ 176.650, 35914 $ 860, 45514 $ 111.800, 45614 $ 140.940, 66814 $ 1.278.100, 81214 $ 420, 81314 $ 147.530, 81414 $ 3.527.250, 81514 $ 420, 81614 $ 30.380, 81714 $ 64.150, 89914 $ 341.420, 90014 $ 281.580,</v>
          </cell>
          <cell r="K85">
            <v>255680440</v>
          </cell>
          <cell r="L85" t="str">
            <v>214 $ 3.617.370, 314 $ 850, 414 $ 770, 514 $ 176.650, 614 $ 860, 1514 $ 140.940, 1614 $ 111.800, 19814 $ 1.278.100, 211114 $ 420, 211214 $ 420, 211314 $ 30.380, 211414 $ 64.150, 211914 $ 3.527.250, 212114 $ 147.530, 213014 $ 341.420, 213114 $ 281.580, 213</v>
          </cell>
          <cell r="M85">
            <v>0</v>
          </cell>
          <cell r="N85">
            <v>609</v>
          </cell>
          <cell r="O85" t="str">
            <v>ALERTA</v>
          </cell>
          <cell r="P85">
            <v>255680440</v>
          </cell>
          <cell r="Q85" t="str">
            <v>47393514 $ 24.470, 47446714  $ 3.191.260, 49688114 $ 258.580, 49710714 $ 232.390, 51476314 $ 1.679.080, 56076814 $ 14.281.270, 75570314 $ 43.970, 75593614 $ 190, 75606314 $ 219.660, 75617714 $ 3.149.610, 75627214 $ 1.186.570, 80839714 $ 219.750, 80859414 </v>
          </cell>
        </row>
        <row r="86">
          <cell r="B86" t="str">
            <v>GAS NATURAL</v>
          </cell>
          <cell r="C86">
            <v>9000000</v>
          </cell>
          <cell r="D86">
            <v>4400000</v>
          </cell>
          <cell r="E86">
            <v>791430</v>
          </cell>
          <cell r="F86">
            <v>12608570</v>
          </cell>
          <cell r="G86">
            <v>12608570</v>
          </cell>
          <cell r="H86" t="str">
            <v>35014 $ 9.000.000 + $ 4.400.000, - $ 791.430, </v>
          </cell>
          <cell r="I86">
            <v>12608570</v>
          </cell>
          <cell r="J86" t="str">
            <v>60114 $ 1.302.110, 60214 $ 12.2810, 61314 $ 2.850, 103414 $ 423.720, 103514 $ 2.850, 109914 $ 2.850, 144314 4 2.860, 148214 $ 26.010, 148314 $ 1.104.070, 175514 $ 2.880, 178914 $ 12.590, 179014 $ 12.590, 179114 $ 1.349.960, 207214 $ 2.890, 207714 $ 1.092.</v>
          </cell>
          <cell r="K86">
            <v>12608570</v>
          </cell>
          <cell r="L86" t="str">
            <v>23614 $ 1.302.110, 23814 $ 12.810, 197114 $ 2.850, 245814 $ 423.720, 245914 $ 2.850+263014 $ 2.850, 660814 $ 2.860, 666614 $ 26.010, 666714  $ 1.104.070, 900214 $ 2.880, 925314 $ 12.590, 925614 $ 1.349.960,00, 1143414 $ 2.890, 1148914 $ 1.092.710, 1149014</v>
          </cell>
          <cell r="M86">
            <v>0</v>
          </cell>
          <cell r="N86">
            <v>0</v>
          </cell>
          <cell r="O86" t="str">
            <v>ALERTA</v>
          </cell>
          <cell r="P86">
            <v>12608570</v>
          </cell>
          <cell r="Q86" t="str">
            <v>8869714 $ 2.850, 8937114 $ 1.302.110, 8963614 $ 12.810, 33253314 $ 423.720, 33263314 $ 2.850, 37477314 $ 2.850, 59166414 $ 2.860, 63285814 $ 26.010, 63285814 $ 1.104.070, 86220614 $ 2.880, 96175814$ 12.590, 96183714 $ 1.349.960, 116344314 $ 2.890, 1177934</v>
          </cell>
        </row>
        <row r="87">
          <cell r="B87" t="str">
            <v>TELEFONIA MOVIL CELULAR</v>
          </cell>
          <cell r="C87">
            <v>85000000</v>
          </cell>
          <cell r="D87">
            <v>11528442.94</v>
          </cell>
          <cell r="E87">
            <v>34580788.22</v>
          </cell>
          <cell r="F87">
            <v>61947654.72</v>
          </cell>
          <cell r="G87">
            <v>61947654.72</v>
          </cell>
          <cell r="H87" t="str">
            <v>35114 $ 18.000.000 + $ 11.000.000, 35214 $ 55.000.000,  - $ 10.000.000, 120814 $ 3.000.000, - $ 1.100.000,+ $ 40.420,59, +$ 40.000   -$ 14.481.208,81, </v>
          </cell>
          <cell r="I87">
            <v>60511643.71999999</v>
          </cell>
          <cell r="J87" t="str">
            <v>40414 $ 2.204.833, 42314 $ 2.781.583, 59214 $ 2.731.036, 89814 $ 2.204.833, 100614 $ 2.790.399, 110014 $ 1.747.477, 110114 $ 5.000, 110214 $ 5.000, 121114 $ 80.345,19, 123914 4 2.204.833, 143314 $ 2.624.295, 146014 $ 503.366, 155914 $ 182.452,55, 173614 $</v>
          </cell>
          <cell r="K87">
            <v>59823200.779999994</v>
          </cell>
          <cell r="L87" t="str">
            <v>1314 $ 2.204.833, 2814 $ 2.781.583, 204114 $ 2.731.036, 213214 $ 2.204.833, 236214 $ 2.790.399, 263114 $ 1.747.477, 263214 $ 5.000, 263314 $ 5.000, 278414 $ 80.345,19, 658514 $ 2.624.295, 662814 $ 503.366, 686214 $ 182.452,55, 893514 $ 2.204.833, 900314 $</v>
          </cell>
          <cell r="M87">
            <v>1436011.0000000075</v>
          </cell>
          <cell r="N87">
            <v>0</v>
          </cell>
          <cell r="O87" t="str">
            <v>ALERTA</v>
          </cell>
          <cell r="P87">
            <v>59823200.779999994</v>
          </cell>
          <cell r="Q87" t="str">
            <v>2637714 $ 2.204.833, 3133814 $ 2.781.583, 10730414 $ 2.731.036, 19158114 $ 2.204.833, 28678314 $ 2.790.399, 37747414 $ 1.747.477, 37789314 $ 5.000, 37805514 $ 5.000, 42801014 $ 80.345,19, 49680714 $ 2.204.833, 56620714 $ 2.624.295, 60858014 $ 503.366, 697</v>
          </cell>
        </row>
        <row r="88">
          <cell r="B88" t="str">
            <v>TELEFONO, FAX Y OTROS </v>
          </cell>
          <cell r="C88">
            <v>145000000</v>
          </cell>
          <cell r="D88">
            <v>13800000</v>
          </cell>
          <cell r="E88">
            <v>10111181.71</v>
          </cell>
          <cell r="F88">
            <v>148688818.29</v>
          </cell>
          <cell r="G88">
            <v>148688818.29</v>
          </cell>
          <cell r="H88" t="str">
            <v>35314 $ 90.000.000, + $ 8.000.000, 35414 $ 52.000.000, + $ 5.800.000, , - $ 7.111.181,71, </v>
          </cell>
          <cell r="I88">
            <v>144332615.29000002</v>
          </cell>
          <cell r="J88" t="str">
            <v>40514 $ 1.448.689, 45914 $ 123.020, 46014 $ 3.081.070, 46114 $ 73.490, 46214 $ 426.830, 46314 $ 140.336, 46414 $ 75.610, 46514 $ 61.490, 46614 $ 61.490, 46714 $ 542.900, 47614 $ 474.900, 47714 $ 281.310, 47814 $ 4.773.120, 100114 $ 753.248, 100214 $ 434.8</v>
          </cell>
          <cell r="K88">
            <v>144310140.29000002</v>
          </cell>
          <cell r="L88" t="str">
            <v>1414 $ 1.448.689, 1714 $ 123.020, 1814 $ 3.081.070, 1914 $ 140.336, 2014 $ 73.490, 2114 $ 426.830, 2214 $ 75.610, 2314 $ 61.490, 2414 $ 61.490, 2514 $ 542.900, 3114 $ 474.900, 3214 $ 281.310, 3314 $ 4.773.120, 226714 $ 753.248, 226814 $ 434.860, 236314 $ </v>
          </cell>
          <cell r="M88">
            <v>4356202.99999997</v>
          </cell>
          <cell r="N88">
            <v>0</v>
          </cell>
          <cell r="O88" t="str">
            <v>ALERTA</v>
          </cell>
          <cell r="P88">
            <v>144310140.29000002</v>
          </cell>
          <cell r="Q88" t="str">
            <v>3086614 $ 426.830, 3090614 $ 1.448.689, 3091014 $ 75.610, 3093314 $ 123.020, 3094414 $ 3.081.070, 3096114 $ 140.336, 3096814 $ 61.490, 3098614 $ 73.490, 3100714 $ 61.490, 3104014 $ 542.900, 3135814 $ 474.900, 3142314 $ 281.310, 3146514 $ 4.773.120, 229889</v>
          </cell>
        </row>
        <row r="89">
          <cell r="B89" t="str">
            <v>OTROS SERVICIO PUBLICOS</v>
          </cell>
          <cell r="C89">
            <v>202500000</v>
          </cell>
          <cell r="D89">
            <v>69380345</v>
          </cell>
          <cell r="E89">
            <v>35149025</v>
          </cell>
          <cell r="F89">
            <v>236731320</v>
          </cell>
          <cell r="G89">
            <v>236731320</v>
          </cell>
          <cell r="H89" t="str">
            <v>1314 $ 121.800.000, 54414 $ 3.000.000, - $ 1.300.000, 334114 $ 22.968.000 - $ 17.822.000, 249014 $ 107.681.414,00, 419414 $ 200.000, $ 203.906</v>
          </cell>
          <cell r="I89">
            <v>236431320</v>
          </cell>
          <cell r="J89" t="str">
            <v>1214 $ 121.800.000, 81114 $ 199.126, 100414 $ 140.336, 135214 $ 167.451, 146214 $ 140.336, 174914 $ 140.382, 207414 $ 140.382, - $ 46, 233114 $ 140.473, 267214 $ 140.359, 301314 $ 107.681.414,00, 320214 $ 199.801, 351414 $ 268.113, 391614 $ 126.984, 43381</v>
          </cell>
          <cell r="K89">
            <v>222975910</v>
          </cell>
          <cell r="L89" t="str">
            <v>211014 $ 199.126, 227014 $ 140.336, 479014 $ 167.461, 473014 $ 9.114.286, 663014 $ 140.336, 697514 $ 17.400.000, 897214 $ 140.382, 928614 $ 17.400.000, 1143214 $ 140.336, 1149514 $ 17.400.000, 1374514 $ 140.743, 1410114 $ 17.400.000, 1622014 $ 140.359, 16</v>
          </cell>
          <cell r="M89">
            <v>300000</v>
          </cell>
          <cell r="N89">
            <v>0</v>
          </cell>
          <cell r="O89">
            <v>222975910</v>
          </cell>
          <cell r="P89" t="str">
            <v>17028014 $ 199.126, 27578614 $ 140.336, 51526814 $ 9.114.286, 54493414 $ 167.461, 60181214 $ 140.336, 69553614 $ 17.400.000, 85203314 $ 140.382, 97506414 $ 17.400.000, 116291014 $ 140.336, 117181114 $ 17.400.000, 141368814 $ 140.473, 151921214 $ 17.400.00</v>
          </cell>
        </row>
        <row r="90">
          <cell r="B90" t="str">
            <v>TOTAL SERVICIOS PUBLICOS</v>
          </cell>
          <cell r="C90">
            <v>766500000</v>
          </cell>
          <cell r="D90">
            <v>0</v>
          </cell>
          <cell r="E90">
            <v>0</v>
          </cell>
          <cell r="F90">
            <v>0</v>
          </cell>
          <cell r="G90">
            <v>0</v>
          </cell>
          <cell r="H90">
            <v>105108787.94</v>
          </cell>
          <cell r="I90">
            <v>119409888.87</v>
          </cell>
          <cell r="J90">
            <v>752198899.0699999</v>
          </cell>
          <cell r="K90">
            <v>751984893.01</v>
          </cell>
          <cell r="L90">
            <v>745892679.01</v>
          </cell>
          <cell r="M90">
            <v>731693421.0699999</v>
          </cell>
          <cell r="N90">
            <v>6092213.999999978</v>
          </cell>
          <cell r="O90">
            <v>214006.06000000238</v>
          </cell>
          <cell r="P90">
            <v>731693421.0699999</v>
          </cell>
        </row>
        <row r="91">
          <cell r="B91" t="str">
            <v>OTROS SEGUROS</v>
          </cell>
          <cell r="C91">
            <v>220000000</v>
          </cell>
          <cell r="D91">
            <v>1738962</v>
          </cell>
          <cell r="E91">
            <v>218261038</v>
          </cell>
          <cell r="F91">
            <v>218261038</v>
          </cell>
          <cell r="G91" t="str">
            <v>104814 $ 1.223.101, 172014 $ 7.000.000, 204714 $ 6.988.280, 228814 $ 204.788.619, , - $ 1.738.962</v>
          </cell>
          <cell r="H91">
            <v>218261038</v>
          </cell>
          <cell r="I91" t="str">
            <v>103314 $ 1.223.101, 220014 $ 6.988.280, 235114 $ 7.000.000, 339614 $ 203.049.657, </v>
          </cell>
          <cell r="J91">
            <v>191821184</v>
          </cell>
          <cell r="K91" t="str">
            <v>272314 $ 1.223.101, 1369114 $ 6.988.280, 1634914 $ 1.187.259, 1646014 $ 460.060, 2327214 $ 3.086, 2353014 $ 181.951.959, 2850114 $ 7.439, </v>
          </cell>
          <cell r="L91">
            <v>0</v>
          </cell>
          <cell r="M91">
            <v>0</v>
          </cell>
          <cell r="N91" t="str">
            <v>ALERTA</v>
          </cell>
          <cell r="O91">
            <v>191821184</v>
          </cell>
          <cell r="P91" t="str">
            <v>37904414 $ 1.223.101, 138549014 $ 6.988.280, 177648914 $ 1.187.259, 181510114 $ 460.060, 264571414 $ 3.086, 276599114 $ 181.951.959, 341534714$ 7.439</v>
          </cell>
        </row>
        <row r="92">
          <cell r="B92" t="str">
            <v>TOTAL SEGUROS</v>
          </cell>
          <cell r="C92">
            <v>220000000</v>
          </cell>
          <cell r="D92">
            <v>0</v>
          </cell>
          <cell r="E92">
            <v>0</v>
          </cell>
          <cell r="F92">
            <v>0</v>
          </cell>
          <cell r="G92">
            <v>0</v>
          </cell>
          <cell r="H92">
            <v>0</v>
          </cell>
          <cell r="I92">
            <v>1738962</v>
          </cell>
          <cell r="J92">
            <v>218261038</v>
          </cell>
          <cell r="K92">
            <v>218261038</v>
          </cell>
          <cell r="L92">
            <v>218261038</v>
          </cell>
          <cell r="M92">
            <v>191821184</v>
          </cell>
          <cell r="N92">
            <v>0</v>
          </cell>
          <cell r="O92">
            <v>0</v>
          </cell>
          <cell r="P92" t="str">
            <v>ALERTA</v>
          </cell>
          <cell r="Q92">
            <v>191821184</v>
          </cell>
        </row>
        <row r="93">
          <cell r="B93" t="str">
            <v>ARRENDAMIENTO BIENES MUEBLES </v>
          </cell>
          <cell r="C93">
            <v>570000000</v>
          </cell>
          <cell r="D93">
            <v>82000000</v>
          </cell>
          <cell r="E93">
            <v>60898853</v>
          </cell>
          <cell r="F93">
            <v>591101147</v>
          </cell>
          <cell r="G93">
            <v>591101147</v>
          </cell>
          <cell r="H93" t="str">
            <v>414 $ 187.741.058,00, 8114 $ 18.949.760,00 - $ 8.625.760, 130114 $ 5.162.000, 182514 $ 181.395.607, 334414 $ 53.312.390, 249014 $ 192.619.833,00, - $ 37.000.000, ,  $ 2.453.741, </v>
          </cell>
          <cell r="I93">
            <v>591101147</v>
          </cell>
          <cell r="J93" t="str">
            <v>314 $ 187.741.058, 49714 $ 10.324.000, 142514 $ 5.162.000, 209614 $ 181.395.607,00, - $ 37.000.000, 301314 $ 192.619.833,00, 432314 $ 53.312.390, - $ 2.453.741</v>
          </cell>
          <cell r="K93">
            <v>591039059</v>
          </cell>
          <cell r="L93" t="str">
            <v>240914 $ 9.545.247, 242014 $ 5.162.000, 290714 $ 49.405.824, 666514 $ 5.162.000, 705514 $ 53.467.983,00, 903514 $ 5.162.000, 937614 $ 57.070.023, 1181814 $ 18.251.981, 1181914 $ 25.783.438, , 1410814 $ 49.745.131, 1657514 $ 45.610.526, 1888214 $ 20.802.77</v>
          </cell>
          <cell r="M93">
            <v>0</v>
          </cell>
          <cell r="N93">
            <v>0</v>
          </cell>
          <cell r="O93" t="str">
            <v>ALERTA</v>
          </cell>
          <cell r="P93">
            <v>591039059</v>
          </cell>
          <cell r="Q93" t="str">
            <v>31093714 $ 5.162.000, 31333514 $ 9.545.247, 48023914 $ 49.405.824, 63285814 $ 5.162.000, 75684914 $ 53.467.983, 89339914 $ 5.162.000, 102525614 $ 57.070.023, 130154414 $ 18.251.981, 130189714 $ 25.783.438, , 161205614 $ 49.745.131, 162383814 $ 49.745.131,</v>
          </cell>
        </row>
        <row r="94">
          <cell r="B94" t="str">
            <v>ARRENDAMIENTO BIENES MUEBLES VEHICULOS</v>
          </cell>
          <cell r="C94">
            <v>100000000</v>
          </cell>
          <cell r="D94">
            <v>50000000</v>
          </cell>
          <cell r="E94">
            <v>50000000</v>
          </cell>
          <cell r="F94">
            <v>100000000</v>
          </cell>
          <cell r="G94">
            <v>100000000</v>
          </cell>
          <cell r="H94" t="str">
            <v>49714 $ 100.000.000, 293014 $ 50.000.000 - $ 50.000.000</v>
          </cell>
          <cell r="I94">
            <v>100000000</v>
          </cell>
          <cell r="J94" t="str">
            <v>61214 $ 100.000.000</v>
          </cell>
          <cell r="K94">
            <v>100000000</v>
          </cell>
          <cell r="L94" t="str">
            <v>662614 $ 100.000.000</v>
          </cell>
          <cell r="M94">
            <v>0</v>
          </cell>
          <cell r="N94">
            <v>0</v>
          </cell>
          <cell r="O94" t="str">
            <v>ALERTA</v>
          </cell>
          <cell r="P94">
            <v>100000000</v>
          </cell>
          <cell r="Q94" t="str">
            <v>60882914 $ 100.000.000</v>
          </cell>
        </row>
        <row r="95">
          <cell r="B95" t="str">
            <v>ARRENDAMIENTO BIENES INMUEBLES </v>
          </cell>
          <cell r="C95">
            <v>1150000000</v>
          </cell>
          <cell r="D95">
            <v>203000000</v>
          </cell>
          <cell r="E95">
            <v>38898856</v>
          </cell>
          <cell r="F95">
            <v>1314101144</v>
          </cell>
          <cell r="G95">
            <v>1314101144</v>
          </cell>
          <cell r="H95" t="str">
            <v>714 $ 7.350.000, 1014 $ 14.000.000, 1714 $ 745.034.000, 181514 $ 319.300.286, 230014 $ 55.165.714 + $ 163.801.144, 231214 $ 6.000.000, 231414 $ 3.150.000, 334814 $ 212.866.858, 334914 $ 4.000.000, + $ 300.000, 335014 $ 2.100.000</v>
          </cell>
          <cell r="I95">
            <v>1314101144</v>
          </cell>
          <cell r="J95" t="str">
            <v>614 $ 7.350.000, 914 $ 14.000.000, 1614 $ 745.034.000, 229414 $ 319.300.286, 272114 $ 6.000.000, 285714 $ 3.150.000, 392614 $ 212.866.858, 397614 $ 2.100.000, 421914 $ 4.300.000</v>
          </cell>
          <cell r="K95">
            <v>1314101144</v>
          </cell>
          <cell r="L95" t="str">
            <v>238514 $ 7.350.000, 243214 $ 14.000.000, 272414 $ 745.034.000, 1854914 $ 319.300.286, 1888014$ 17.400.000, 1893814 $ 3.150.000, - $ 17.400.000, , 2121014 $ 6.000.000, 2575914 $ 212.866.858, 2804214 $ 4.300.000, 2828514 $ 2.100.000</v>
          </cell>
          <cell r="M95">
            <v>0</v>
          </cell>
          <cell r="N95">
            <v>0</v>
          </cell>
          <cell r="O95" t="str">
            <v>ALERTA</v>
          </cell>
          <cell r="P95">
            <v>1314101144</v>
          </cell>
          <cell r="Q95" t="str">
            <v>30130114 $ 7.350.000, 31553914 $ 14.000.000, 37906014 $ 745.034.000, 198871014 $ 319.300.286, 220464214 $ 3.150.000, 243932214 $ 6.000.000, 301319614 $ 212.866.858, 320640814 $ 4.300.000, 334221514 $ 2.100.000</v>
          </cell>
        </row>
        <row r="96">
          <cell r="B96" t="str">
            <v>TOTAL ARRENDAMIENTOS</v>
          </cell>
          <cell r="C96">
            <v>1820000000</v>
          </cell>
          <cell r="D96">
            <v>0</v>
          </cell>
          <cell r="E96">
            <v>0</v>
          </cell>
          <cell r="F96">
            <v>0</v>
          </cell>
          <cell r="G96">
            <v>0</v>
          </cell>
          <cell r="H96">
            <v>335000000</v>
          </cell>
          <cell r="I96">
            <v>149797709</v>
          </cell>
          <cell r="J96">
            <v>2005202291</v>
          </cell>
          <cell r="K96">
            <v>2005202291</v>
          </cell>
          <cell r="L96">
            <v>2005202291</v>
          </cell>
          <cell r="M96">
            <v>2005140203</v>
          </cell>
          <cell r="N96">
            <v>0</v>
          </cell>
          <cell r="O96">
            <v>0</v>
          </cell>
          <cell r="P96" t="str">
            <v>ALERTA</v>
          </cell>
          <cell r="Q96">
            <v>2005140203</v>
          </cell>
        </row>
        <row r="97">
          <cell r="B97" t="str">
            <v>VIATICOS Y GASTOS DE VIAJE AL INTERIOR (PASAJES AEREOS)</v>
          </cell>
          <cell r="C97">
            <v>500000000</v>
          </cell>
          <cell r="D97">
            <v>106904754</v>
          </cell>
          <cell r="E97">
            <v>393095246</v>
          </cell>
          <cell r="F97">
            <v>393095246</v>
          </cell>
          <cell r="G97" t="str">
            <v>614 $ 120.000.000, 2714 $ 100.000.000, 193714 $ 55.000.000, 334614 $ 51.095.246, 250314 $ 13.000.000, 295514 $ 50.000.000, 328214 $ 4.000.000</v>
          </cell>
          <cell r="H97">
            <v>393095246</v>
          </cell>
          <cell r="I97" t="str">
            <v>514 $ 120.000.000, 2614 $ 100.000.000, 225514 $ 55.000.000, 264514 $ 13.000.000, 347814 $ 4.000.000, 358114 $ 50.000.000, 462314 $ 51.095.246</v>
          </cell>
          <cell r="J97">
            <v>302577596</v>
          </cell>
          <cell r="K97" t="str">
            <v>211514 $ 5.415.057, 242314 $ 5.164.924,00, 272214 $ 24.433.480, 289114 $ 4.249.978, 473114 $ 3.642.151, 658614 $ 3.517.620, 695014 $ 2.125.493, 892814 $ 6.644.184, 941714 $ 11.627.082, 945314 $ 8.851.992, 1134214 $ 13.345.999, 1172314 $ 4.255.414, 1177814</v>
          </cell>
          <cell r="L97">
            <v>0</v>
          </cell>
          <cell r="M97">
            <v>0</v>
          </cell>
          <cell r="N97" t="str">
            <v>ALERTA</v>
          </cell>
          <cell r="O97">
            <v>302733500</v>
          </cell>
          <cell r="P97" t="str">
            <v>17170414 $ 5.415.057, 31559014 $ 5.164.924, 37901214 $ 24.433.480, 47519214 $ 4.249.978,, 52196614 $ 3.642.151, 56541814 $ 3.517.620, 69549314 $ 2.125.493, 80969614 $ 6.644.184, 102327814 $ 11.627.082, 105289414 $ 8.851.992, 124860114 $ 4.255.414, 1254343</v>
          </cell>
        </row>
        <row r="98">
          <cell r="B98" t="str">
            <v>VIATICOS Y GASTOS DE VIAJE AL INTERIOR (CAJA MENOR)</v>
          </cell>
          <cell r="C98">
            <v>200000000</v>
          </cell>
          <cell r="D98">
            <v>50000000</v>
          </cell>
          <cell r="E98">
            <v>7244556</v>
          </cell>
          <cell r="F98">
            <v>242755444</v>
          </cell>
          <cell r="G98">
            <v>242755444</v>
          </cell>
          <cell r="H98" t="str">
            <v>35614 $ 30.000.000, 76414 $ 3.169.733, 117714 $ 13.503.071, 152614 $ 21.129.276, 185714  $ 28.952.249,00, 203914 $ 25.456.040, 228914 $ 20.774.920, 284814 $ 11.152.218,00, 316114 $ 13.402.389,00, 343214 $ 24.144.873, 374314 $ 23.271.526, 398114 $ 12.116.4</v>
          </cell>
          <cell r="I98">
            <v>242755444</v>
          </cell>
          <cell r="J98" t="str">
            <v>39414 $ 30.000.000, 79114 $ 3.169.733, 119214 $ 13.503.071, 155414 $ 21.129.276, 185714 $ 28.952.249,00, 216014 $ 25.456.040, 247714 $ 20.774.920, 293014 $ 11.152.218,00, 331914 $ 13.402.389,00, 361514 $ 24.144.873, 386914 $ 23.271.526, 409014 $ 12.116.46</v>
          </cell>
          <cell r="K98">
            <v>242755444</v>
          </cell>
          <cell r="L98" t="str">
            <v>714 $ 30.000.000, 210614 $ 3.169.733, 283814 $ 13.503.071, 686414 $ 21.129.276, 928814 $ 28.952.249,00, 1177314 $ 25.456.040, 1657114 $ 11.152.218, 1888314 $ 13.402.389, 2131214 $ 24.144.873, 2340814 $ 23.271.526, 2365614 $ 12.116.460, 2570714 $ 15.682.68</v>
          </cell>
          <cell r="M98">
            <v>0</v>
          </cell>
          <cell r="N98">
            <v>0</v>
          </cell>
          <cell r="O98" t="str">
            <v>ALERTA</v>
          </cell>
          <cell r="P98">
            <v>242755444</v>
          </cell>
          <cell r="Q98" t="str">
            <v>2113014 $ 30.000.000, 13549314 $ 3.169.733, 44418414 $ 13.503.071, 68141414 $ 21.129.276, 98762914  $ 28.952.249, 125434214 $ 25.456.040, 152791114 $ 20.774.920, 185354514 $ 11.152.218, 213615014 $ 13.402.389, 251375314 $ 24.144.873, 271125514 $ 23.281.52</v>
          </cell>
        </row>
        <row r="99">
          <cell r="B99" t="str">
            <v>VIATICOS Y GASTOS DE VIAJE AL INTERIOR (FUNCIONAMIENTO)</v>
          </cell>
          <cell r="C99">
            <v>50000000</v>
          </cell>
          <cell r="D99">
            <v>9149310</v>
          </cell>
          <cell r="E99">
            <v>31000000</v>
          </cell>
          <cell r="F99">
            <v>28149310</v>
          </cell>
          <cell r="G99">
            <v>27711746</v>
          </cell>
          <cell r="H99" t="str">
            <v>51514 $ 165.257, 52614 $ 134.069, 52714 $ 500.345, 52814 $ 345.771, 53914 $ 202.126, 54614 $ 312.207, 55214 $ 284.667, 55514 $ 402.207, 59214 $ 606.377, 61514 $ 344.667, 61614 $ 154.8889, 61714 $ 280.514, 73614 $ 312.207, 98414 $ 570.345, 102714 $ 402.207</v>
          </cell>
          <cell r="I99">
            <v>26752266</v>
          </cell>
          <cell r="J99" t="str">
            <v>49414 $ 202.126, 50114 $ 165.257, 50514 $ 284.667, 51014 $ 500.345, 53114 $ 606.377, 53214 $ 312.207, 53412 $ 134.069, 56914 $ 345.771, 59714 $ 344.667, 59814 $ 154.889, 59914 $ 280.514, 60614 $ 332.207, 73514 $ 312.207, 102414 $ 570.345, - $ 64.000, , 10</v>
          </cell>
          <cell r="K99">
            <v>24584310</v>
          </cell>
          <cell r="L99" t="str">
            <v>210914 $ 490.345, 211614 $ 202.126, 211814 $ 266.514, 212014 $ 606.377, 212314 $ 284.667, 213314 $ 292.207, 220114 $ 345.771, 222014 $ 155.257, 223014 $ 124.889, 223214 $ 344.667, 225514 $ 312.207, 225614 $ 134.069, 226514 $ 312.207, 293714 $ 490.345, 295</v>
          </cell>
          <cell r="M99">
            <v>959480</v>
          </cell>
          <cell r="N99">
            <v>437564</v>
          </cell>
          <cell r="O99" t="str">
            <v>ALERTA</v>
          </cell>
          <cell r="P99">
            <v>21972613</v>
          </cell>
          <cell r="Q99" t="str">
            <v>17150214 $ 606.377, 17155314 $ 202.126, 17164414 $ 266.514, 17224614 $ 490.345, 18341814 $ 284.667, 19161414 $ 292.207, 28251514 $ 155.257, 28268114 $ 345.771, 28311814 $ 344.667, 28775914 $ 124.889, 28820414 $ 312.207, 28830614 $ 134.069, 28864114 $ 312.</v>
          </cell>
        </row>
        <row r="100">
          <cell r="B100" t="str">
            <v>TOTAL VIATICOS AL INTERIOR</v>
          </cell>
          <cell r="C100">
            <v>750000000</v>
          </cell>
          <cell r="D100">
            <v>0</v>
          </cell>
          <cell r="E100">
            <v>0</v>
          </cell>
          <cell r="F100">
            <v>0</v>
          </cell>
          <cell r="G100">
            <v>0</v>
          </cell>
          <cell r="H100">
            <v>59149310</v>
          </cell>
          <cell r="I100">
            <v>145149310</v>
          </cell>
          <cell r="J100">
            <v>664000000</v>
          </cell>
          <cell r="K100">
            <v>663562436</v>
          </cell>
          <cell r="L100">
            <v>662602956</v>
          </cell>
          <cell r="M100" t="str">
            <v> </v>
          </cell>
          <cell r="N100">
            <v>569917350</v>
          </cell>
          <cell r="O100">
            <v>959480</v>
          </cell>
          <cell r="P100">
            <v>437564</v>
          </cell>
          <cell r="Q100" t="str">
            <v>ALERTA</v>
          </cell>
          <cell r="R100">
            <v>567461557</v>
          </cell>
        </row>
        <row r="101">
          <cell r="B101" t="str">
            <v>VIATICOS Y GASTOS DE VIAJE AL EXTERIOR (CAJA MENOR)</v>
          </cell>
          <cell r="C101">
            <v>12000000</v>
          </cell>
          <cell r="D101">
            <v>12000000</v>
          </cell>
          <cell r="E101">
            <v>0</v>
          </cell>
          <cell r="F101">
            <v>0</v>
          </cell>
          <cell r="G101" t="str">
            <v>122914 $ 1.939.140, - $ 1.939.140, </v>
          </cell>
          <cell r="H101">
            <v>0</v>
          </cell>
          <cell r="I101">
            <v>0</v>
          </cell>
          <cell r="J101" t="str">
            <v>ALERTA</v>
          </cell>
        </row>
        <row r="102">
          <cell r="B102" t="str">
            <v>TOTAL VIATICOS AL EXTERIOR</v>
          </cell>
          <cell r="C102">
            <v>12000000</v>
          </cell>
          <cell r="D102">
            <v>0</v>
          </cell>
          <cell r="E102">
            <v>0</v>
          </cell>
          <cell r="F102">
            <v>0</v>
          </cell>
          <cell r="G102">
            <v>0</v>
          </cell>
          <cell r="H102">
            <v>0</v>
          </cell>
          <cell r="I102">
            <v>12000000</v>
          </cell>
          <cell r="J102">
            <v>0</v>
          </cell>
          <cell r="K102">
            <v>0</v>
          </cell>
          <cell r="L102">
            <v>0</v>
          </cell>
          <cell r="M102">
            <v>0</v>
          </cell>
          <cell r="N102">
            <v>0</v>
          </cell>
          <cell r="O102">
            <v>0</v>
          </cell>
          <cell r="P102" t="str">
            <v>ALERTA</v>
          </cell>
          <cell r="Q102">
            <v>0</v>
          </cell>
        </row>
        <row r="103">
          <cell r="B103" t="str">
            <v>TOTAL VIATICOS</v>
          </cell>
          <cell r="C103">
            <v>762000000</v>
          </cell>
          <cell r="D103">
            <v>59149310</v>
          </cell>
          <cell r="E103">
            <v>157149310</v>
          </cell>
          <cell r="F103">
            <v>664000000</v>
          </cell>
          <cell r="G103">
            <v>663562436</v>
          </cell>
          <cell r="H103">
            <v>662602956</v>
          </cell>
          <cell r="I103">
            <v>569917350</v>
          </cell>
          <cell r="J103">
            <v>959480</v>
          </cell>
          <cell r="K103">
            <v>437564</v>
          </cell>
          <cell r="L103">
            <v>567461557</v>
          </cell>
        </row>
        <row r="104">
          <cell r="B104" t="str">
            <v>DEFENSA DE LA HACIENDA PUBLICA</v>
          </cell>
          <cell r="C104">
            <v>628800</v>
          </cell>
          <cell r="D104">
            <v>628800</v>
          </cell>
          <cell r="E104">
            <v>628800</v>
          </cell>
          <cell r="F104" t="str">
            <v>131314 $ 628.800</v>
          </cell>
          <cell r="G104">
            <v>628800</v>
          </cell>
          <cell r="H104" t="str">
            <v>229214 $ 628.000</v>
          </cell>
          <cell r="I104">
            <v>628800</v>
          </cell>
          <cell r="J104" t="str">
            <v>1371414 $ 628.800</v>
          </cell>
          <cell r="K104">
            <v>0</v>
          </cell>
          <cell r="L104">
            <v>0</v>
          </cell>
          <cell r="M104" t="str">
            <v>ALERTA</v>
          </cell>
          <cell r="N104">
            <v>628800</v>
          </cell>
          <cell r="O104" t="str">
            <v>138859514 $ 628.800</v>
          </cell>
        </row>
        <row r="105">
          <cell r="B105" t="str">
            <v>TOTAL DEFENSA DE LA HACIENDA PUBLICA</v>
          </cell>
          <cell r="C105">
            <v>628800</v>
          </cell>
          <cell r="D105">
            <v>0</v>
          </cell>
          <cell r="E105">
            <v>628800</v>
          </cell>
          <cell r="F105">
            <v>628800</v>
          </cell>
          <cell r="G105">
            <v>628800</v>
          </cell>
          <cell r="H105">
            <v>628800</v>
          </cell>
          <cell r="I105">
            <v>0</v>
          </cell>
          <cell r="J105">
            <v>0</v>
          </cell>
          <cell r="K105">
            <v>628800</v>
          </cell>
        </row>
        <row r="106">
          <cell r="B106" t="str">
            <v>GASTOS JUDICIALES (CM ADVA)</v>
          </cell>
          <cell r="C106">
            <v>0</v>
          </cell>
          <cell r="D106">
            <v>1551000</v>
          </cell>
          <cell r="E106">
            <v>388600</v>
          </cell>
          <cell r="F106">
            <v>1162400</v>
          </cell>
          <cell r="G106">
            <v>1162400</v>
          </cell>
          <cell r="H106" t="str">
            <v>35514 $ 500.000, 318014 $ 70.000, 346114 $ 246.400, 394114 $ 140.000, 422314 $ 206.000</v>
          </cell>
          <cell r="I106">
            <v>798400</v>
          </cell>
          <cell r="J106" t="str">
            <v>39314 $ 500.000 - $ 364.000, 335914 $ 70.000, 362614 $ 246.400, 399814 $ 140.000, 446514 $ 206.000</v>
          </cell>
          <cell r="K106">
            <v>798400</v>
          </cell>
          <cell r="L106" t="str">
            <v>1879214 $ 500.000 - $ 364.000, 1891014 $ 70.000, 2137814 $ 246,400, , 2361914 $ 140.000, 2604214 $ 206.000</v>
          </cell>
          <cell r="M106">
            <v>364000</v>
          </cell>
          <cell r="N106">
            <v>0</v>
          </cell>
          <cell r="O106" t="str">
            <v>ALERTA</v>
          </cell>
          <cell r="P106">
            <v>798400</v>
          </cell>
          <cell r="Q106" t="str">
            <v>209560414 $ 500.000 - $ 364.000, 214844314 $ 70.000, 252562914 $ 246.400, 280872114 $ 140.000, 305804914 $ 206.000</v>
          </cell>
        </row>
        <row r="107">
          <cell r="B107" t="str">
            <v>GASTOS JUDICIALES</v>
          </cell>
          <cell r="C107">
            <v>1050000</v>
          </cell>
          <cell r="D107">
            <v>988600</v>
          </cell>
          <cell r="E107">
            <v>1568600</v>
          </cell>
          <cell r="F107">
            <v>470000</v>
          </cell>
          <cell r="G107">
            <v>470000</v>
          </cell>
          <cell r="H107" t="str">
            <v>201414 $ 60.000, 236614 $ 100.000, 246814 $ 80.000, 275114 $ 150.000, 298214 $ 80.000, 305514 $ 150.000</v>
          </cell>
          <cell r="I107">
            <v>470000</v>
          </cell>
          <cell r="J107" t="str">
            <v>215114 $ 60.000, 262414 $ 100.000, 264114 $ 80.000, 272314 $ 150.000, 316314 $ 80.000</v>
          </cell>
          <cell r="K107">
            <v>470000</v>
          </cell>
          <cell r="L107" t="str">
            <v>1165814 $ 60.000, 1613714 $ 100.000, 1615514 $ 80.000, 1634014 $ 150.000, 1853214 $ 80.000</v>
          </cell>
          <cell r="M107">
            <v>0</v>
          </cell>
          <cell r="N107">
            <v>0</v>
          </cell>
          <cell r="O107" t="str">
            <v>ALERTA</v>
          </cell>
          <cell r="P107">
            <v>470000</v>
          </cell>
          <cell r="Q107" t="str">
            <v>121818914 $ 60.000, 168421614 $ 100.000, 168868714 $ 80.000, 175315714 $ 150.000, 197786314 $ 80.000</v>
          </cell>
        </row>
        <row r="108">
          <cell r="B108" t="str">
            <v>TOTAL GASTOS JUDICIALES </v>
          </cell>
          <cell r="C108">
            <v>1050000</v>
          </cell>
          <cell r="D108">
            <v>0</v>
          </cell>
          <cell r="E108">
            <v>0</v>
          </cell>
          <cell r="F108">
            <v>0</v>
          </cell>
          <cell r="G108">
            <v>0</v>
          </cell>
          <cell r="H108">
            <v>988600</v>
          </cell>
          <cell r="I108">
            <v>1568600</v>
          </cell>
          <cell r="J108">
            <v>1632400</v>
          </cell>
          <cell r="K108">
            <v>1632400</v>
          </cell>
          <cell r="L108">
            <v>1268400</v>
          </cell>
          <cell r="M108">
            <v>1268400</v>
          </cell>
          <cell r="N108">
            <v>364000</v>
          </cell>
          <cell r="O108">
            <v>0</v>
          </cell>
          <cell r="P108" t="str">
            <v>ALERTA</v>
          </cell>
          <cell r="Q108">
            <v>1268400</v>
          </cell>
        </row>
        <row r="109">
          <cell r="B109" t="str">
            <v>CAPACITACION, BIENESTAR SOCIAL Y ESTIMULOS</v>
          </cell>
          <cell r="C109">
            <v>90000000</v>
          </cell>
          <cell r="D109">
            <v>39000000</v>
          </cell>
          <cell r="E109">
            <v>36952318</v>
          </cell>
          <cell r="F109">
            <v>92047682</v>
          </cell>
          <cell r="G109">
            <v>92047682</v>
          </cell>
          <cell r="H109" t="str">
            <v>88114 $ 6.726.925, 97914 $ 13.791.925, 154214 $ 82.158.332,00, 182314 $ 10.000.000, 186114 $ 10.000.000, - $ 16.550.257, , 329214 $ 15.278.316,00, - $ 4.483.725, - $ 10.000.000, - $ 14.873.834</v>
          </cell>
          <cell r="I109">
            <v>92047682</v>
          </cell>
          <cell r="J109" t="str">
            <v>167714 $ 5.960.000, 206514 $ 8.400.000, 235214 $ 71.000.000, 314214 $ 924.000, 314314 $ 1.540.000, 314414 $ 1.540.000, 314514 $ 924.000, 314814 $ 924.000, 356014 $ 431.200, 366114 $ 15.278.316, - $ 14.873.834</v>
          </cell>
          <cell r="K109">
            <v>87440954</v>
          </cell>
          <cell r="L109" t="str">
            <v>1371614 $ 48.000, 1844014 $ 16.000, 1851214 $ 1.540.000, 1851314 $ 1.540.000, 1851414 $ 924.000, 1851514 $ 924.000, 1879014 $ 924.000, 2097414 $ 2.800.000, 2117014 $ 431.200, 2356414 $ 4.872.000, 2551814 $ 24.201.750, 2571414 $ 64.000, 2604714 $ 14.319.58</v>
          </cell>
          <cell r="M109">
            <v>0</v>
          </cell>
          <cell r="N109">
            <v>0</v>
          </cell>
          <cell r="O109" t="str">
            <v>ALERTA</v>
          </cell>
          <cell r="P109">
            <v>87440954</v>
          </cell>
          <cell r="Q109" t="str">
            <v>138877814 $ 48.000, 192753714 $ 16.000, 196111414 $ 924.000, 196119314 $ 924.000, 196134214 $ 1.540.000, 196139314 $ 1.540.000, 209576714 $ 924.000, 232093814 $ 2.800.000, 244079214 $ 431.200, 276703214 $ 4.872.000, 289384014 $ 24.201.750, 302537414 $ 64.</v>
          </cell>
        </row>
        <row r="110">
          <cell r="B110" t="str">
            <v>TOTAL CAPACITACION, BIENESTAR SOCIAL</v>
          </cell>
          <cell r="C110">
            <v>90000000</v>
          </cell>
          <cell r="D110">
            <v>0</v>
          </cell>
          <cell r="E110">
            <v>0</v>
          </cell>
          <cell r="F110">
            <v>0</v>
          </cell>
          <cell r="G110">
            <v>0</v>
          </cell>
          <cell r="H110">
            <v>39000000</v>
          </cell>
          <cell r="I110">
            <v>36952318</v>
          </cell>
          <cell r="J110">
            <v>92047682</v>
          </cell>
          <cell r="K110">
            <v>92047682</v>
          </cell>
          <cell r="L110">
            <v>92047682</v>
          </cell>
          <cell r="M110">
            <v>87440954</v>
          </cell>
          <cell r="N110">
            <v>0</v>
          </cell>
          <cell r="O110">
            <v>0</v>
          </cell>
          <cell r="P110" t="str">
            <v>ALERTA</v>
          </cell>
          <cell r="Q110">
            <v>87440954</v>
          </cell>
        </row>
        <row r="111">
          <cell r="B111" t="str">
            <v>SERVICIOS PARA RECLUTAMIENTO (CONCURSOS CNSC)</v>
          </cell>
          <cell r="C111">
            <v>50000000</v>
          </cell>
          <cell r="D111">
            <v>50000000</v>
          </cell>
          <cell r="E111">
            <v>0</v>
          </cell>
          <cell r="F111">
            <v>0</v>
          </cell>
          <cell r="G111" t="str">
            <v>96614 $ 50.000.000, - $ 50.000.000</v>
          </cell>
          <cell r="H111">
            <v>0</v>
          </cell>
          <cell r="I111">
            <v>0</v>
          </cell>
          <cell r="J111" t="str">
            <v>ALERTA</v>
          </cell>
        </row>
        <row r="112">
          <cell r="B112" t="str">
            <v>OTROS GASTOS ADQUIS DE SERVICIOS (Tabla Retencion)</v>
          </cell>
          <cell r="C112">
            <v>0</v>
          </cell>
          <cell r="D112">
            <v>0</v>
          </cell>
          <cell r="E112">
            <v>0</v>
          </cell>
          <cell r="F112" t="str">
            <v>ALERTA</v>
          </cell>
        </row>
        <row r="113">
          <cell r="B113" t="str">
            <v>OTROS GASTOS ADQUIS DE SERVICIOS (FUMIGACION BODEGA LA FRAGUA)</v>
          </cell>
          <cell r="C113">
            <v>0</v>
          </cell>
          <cell r="D113">
            <v>0</v>
          </cell>
          <cell r="E113">
            <v>0</v>
          </cell>
          <cell r="F113" t="str">
            <v>ALERTA</v>
          </cell>
        </row>
        <row r="114">
          <cell r="B114" t="str">
            <v>ADMINISTRACION PALMA REAL</v>
          </cell>
          <cell r="C114">
            <v>53000000</v>
          </cell>
          <cell r="D114">
            <v>4459464</v>
          </cell>
          <cell r="E114">
            <v>4092916.63</v>
          </cell>
          <cell r="F114">
            <v>53366547.37</v>
          </cell>
          <cell r="G114">
            <v>53366547.37</v>
          </cell>
          <cell r="H114" t="str">
            <v>52514 $ 3.907.911, 95514 $ 3.972.024, 127814 $ 4.007.356, 165814 $ 3.859.565, 195014 $ 4.695.228, 219514 $ 4.122.503, 236914 $ 4.290.648, 294814 $ 4.106.283, 330514 $ 4.036.813, 348114 $ 4.011.282, 404014 $ 3.841.322, 436914 $ 4.113.164, 438514 $ 4.402.44</v>
          </cell>
          <cell r="I114">
            <v>53366547.37</v>
          </cell>
          <cell r="J114" t="str">
            <v>47414 $ 1.940.730, 47514 $ 1.967.181, 94414 $ 2.000.969, 94614 $ 1.971.055, 124914 $ 2.018.633, 125014 $ 1.988.723, 170414 $ 1.944.230, 170514 $ 1.915.335, 207514 $ 2.331.829, 207614 $ 2.363.399, 233414 $ 2.076.022, 233514 $ 2.046.481, 256214 $ 2.130.553,</v>
          </cell>
          <cell r="K114">
            <v>53366547.37</v>
          </cell>
          <cell r="L114" t="str">
            <v>2914 $ 1.940.730, 3014 $ 1.967.181, 214714 $ 1.971.055, 214814 $ 2.000.969, 296814  $ 2.018.633, 296914  $ 1.988.723, 1143514 $ 2.331.829, 1143614 $ 2.363.399, 1374914 $ 2.076.022, 1375014 $ 2.046.481, 1609114 $ 2.160.095, 1609514 $ 2.130.553, 1844114 $ 2</v>
          </cell>
          <cell r="M114">
            <v>0</v>
          </cell>
          <cell r="N114">
            <v>0</v>
          </cell>
          <cell r="O114" t="str">
            <v>ALERTA</v>
          </cell>
          <cell r="P114">
            <v>53366547.37</v>
          </cell>
          <cell r="Q114" t="str">
            <v>3150814 $ 1.943.730, 3152814 $ 1.967.181, 22967214 $ 2.000.969, 22976614 $ 1.971.055, 50222714 $ 2.018.633, 50217114 $ 1.988.723, 80870414 $ 1.915.335, 80885914 $ 1.944.230, 116312014 $ 2.363.399, 116325814 $ 2.331.829, 141385614 $ 2.076.022, 141393514 $ </v>
          </cell>
        </row>
        <row r="115">
          <cell r="B115" t="str">
            <v>OTROS GASTOS ADQUISICION DE SERVICIOS (APOYO LOGISTICO EVENTOS)</v>
          </cell>
          <cell r="C115">
            <v>0</v>
          </cell>
          <cell r="D115">
            <v>0</v>
          </cell>
          <cell r="E115">
            <v>0</v>
          </cell>
          <cell r="F115" t="str">
            <v>ALERTA</v>
          </cell>
        </row>
        <row r="116">
          <cell r="B116" t="str">
            <v>OTROS GASTOS ADQUISICION DE SERVICIOS (AVALUOS)</v>
          </cell>
          <cell r="C116">
            <v>0</v>
          </cell>
          <cell r="D116">
            <v>0</v>
          </cell>
          <cell r="E116">
            <v>0</v>
          </cell>
          <cell r="F116" t="str">
            <v>ALERTA</v>
          </cell>
        </row>
        <row r="117">
          <cell r="B117" t="str">
            <v>OTROS GASTOS ADQUISICION DE SERVICIOS (CM ADVA)</v>
          </cell>
          <cell r="C117">
            <v>12000000</v>
          </cell>
          <cell r="D117">
            <v>4459464</v>
          </cell>
          <cell r="E117">
            <v>7540536</v>
          </cell>
          <cell r="F117">
            <v>7540536</v>
          </cell>
          <cell r="G117" t="str">
            <v>35514 $ 2.000.000, 80114 $ 32.000, 107014 $ 150.000, 166914 $ 418.400, 175914 $ 2.000.000, 227514 $ 2.000.000, 285614 $ 39.000, 346114 $ 240.000, 394114 $ 210.900, 422314 $ 450.236</v>
          </cell>
          <cell r="H117">
            <v>6443636</v>
          </cell>
          <cell r="I117" t="str">
            <v>39314 $ 2.000.000 - $ 1.096.900, 79214 $ 32.000, 106214 $ 150.000, 175014 $ 418.400, 186214 $ 2.000.000, 246414 $ 2.000.000, 295414 $ 39.000, 362614 $ 240.000, 399814 $ 210.900, 446514 $ 450.236</v>
          </cell>
          <cell r="J117">
            <v>6443636</v>
          </cell>
          <cell r="K117" t="str">
            <v>914 $ 2.000.000 - $ 1.096.900, 210414 $ 32.000, 251714 $ 150.000, 897414 $ 418.400, 929114 $ 2.000.000, 1400914 $ 2.000.000, 1657014 $ 39.000, 2137814 $ 240.000, , 2361914 $ 210.900, 2604214 $ 450.236</v>
          </cell>
          <cell r="L117">
            <v>1096900</v>
          </cell>
          <cell r="M117">
            <v>0</v>
          </cell>
          <cell r="N117" t="str">
            <v>ALERTA</v>
          </cell>
          <cell r="O117">
            <v>6443636</v>
          </cell>
          <cell r="P117" t="str">
            <v>2115914 $ 2.000.000 - $ 1.096.900, 13537014 $ 32.000, 33280114 $ 150.000, 85200114 $ 418.400, 97444114 $ 2.000.000, 151615414 $ 2.000.000, 185378414 $ 39.000, 252562914 $ 240.000, 280872114 $ 210.900, 305804914 $ 450.236</v>
          </cell>
        </row>
        <row r="118">
          <cell r="B118" t="str">
            <v>OTROS GASTOS ADQUISICION DE SERVICIOS </v>
          </cell>
          <cell r="C118">
            <v>115000000</v>
          </cell>
          <cell r="D118">
            <v>0</v>
          </cell>
          <cell r="E118">
            <v>0</v>
          </cell>
          <cell r="F118">
            <v>0</v>
          </cell>
          <cell r="G118">
            <v>0</v>
          </cell>
          <cell r="H118">
            <v>4459464</v>
          </cell>
          <cell r="I118">
            <v>58552380.63</v>
          </cell>
          <cell r="J118">
            <v>60907083.37</v>
          </cell>
          <cell r="K118">
            <v>60907083.37</v>
          </cell>
          <cell r="L118">
            <v>59810183.37</v>
          </cell>
          <cell r="M118">
            <v>59810183.37</v>
          </cell>
          <cell r="N118">
            <v>0</v>
          </cell>
          <cell r="O118">
            <v>1096900</v>
          </cell>
          <cell r="P118">
            <v>0</v>
          </cell>
          <cell r="Q118" t="str">
            <v>ALERTA</v>
          </cell>
          <cell r="R118">
            <v>59810183.37</v>
          </cell>
        </row>
        <row r="119">
          <cell r="A119" t="str">
            <v>ALERTA</v>
          </cell>
        </row>
        <row r="120">
          <cell r="A120" t="str">
            <v>ALERTA</v>
          </cell>
        </row>
        <row r="121">
          <cell r="B121" t="str">
            <v>IV  = (I+II+III)    TOTAL </v>
          </cell>
          <cell r="C121">
            <v>8766383000</v>
          </cell>
          <cell r="D121">
            <v>0</v>
          </cell>
          <cell r="E121">
            <v>0</v>
          </cell>
          <cell r="F121">
            <v>0</v>
          </cell>
          <cell r="G121">
            <v>203000000</v>
          </cell>
          <cell r="H121">
            <v>2272356756.18</v>
          </cell>
          <cell r="I121">
            <v>2059147956.18</v>
          </cell>
          <cell r="J121">
            <v>8766383000</v>
          </cell>
          <cell r="K121">
            <v>8763382078.619999</v>
          </cell>
          <cell r="L121">
            <v>8741640890.3</v>
          </cell>
          <cell r="M121">
            <v>7417995611.530001</v>
          </cell>
          <cell r="N121">
            <v>0</v>
          </cell>
          <cell r="O121">
            <v>21741188.320000008</v>
          </cell>
          <cell r="P121">
            <v>3000921.379999958</v>
          </cell>
          <cell r="Q121" t="str">
            <v>ALERTA</v>
          </cell>
          <cell r="R121">
            <v>7408197266.530001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vivienda.gov.co/"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441"/>
  <sheetViews>
    <sheetView tabSelected="1" zoomScale="80" zoomScaleNormal="80" zoomScalePageLayoutView="80" workbookViewId="0" topLeftCell="A427">
      <selection activeCell="F53" sqref="F53"/>
    </sheetView>
  </sheetViews>
  <sheetFormatPr defaultColWidth="10.8515625" defaultRowHeight="15"/>
  <cols>
    <col min="1" max="1" width="7.140625" style="1" customWidth="1"/>
    <col min="2" max="2" width="24.140625" style="68" customWidth="1"/>
    <col min="3" max="3" width="67.421875" style="1" customWidth="1"/>
    <col min="4" max="4" width="13.57421875" style="19" customWidth="1"/>
    <col min="5" max="5" width="13.28125" style="33" customWidth="1"/>
    <col min="6" max="6" width="13.7109375" style="35" customWidth="1"/>
    <col min="7" max="7" width="10.8515625" style="33" customWidth="1"/>
    <col min="8" max="8" width="18.140625" style="29" customWidth="1"/>
    <col min="9" max="9" width="16.421875" style="29" customWidth="1"/>
    <col min="10" max="10" width="13.28125" style="33" customWidth="1"/>
    <col min="11" max="11" width="13.00390625" style="1" customWidth="1"/>
    <col min="12" max="12" width="47.140625" style="1" customWidth="1"/>
    <col min="13" max="13" width="14.00390625" style="1" customWidth="1"/>
    <col min="14" max="16384" width="10.8515625" style="1" customWidth="1"/>
  </cols>
  <sheetData>
    <row r="2" ht="15">
      <c r="B2" s="63" t="s">
        <v>20</v>
      </c>
    </row>
    <row r="3" ht="15">
      <c r="B3" s="63"/>
    </row>
    <row r="4" ht="15.75" thickBot="1">
      <c r="B4" s="63" t="s">
        <v>0</v>
      </c>
    </row>
    <row r="5" spans="2:3" ht="15">
      <c r="B5" s="64" t="s">
        <v>1</v>
      </c>
      <c r="C5" s="5" t="s">
        <v>34</v>
      </c>
    </row>
    <row r="6" spans="2:3" ht="15">
      <c r="B6" s="65" t="s">
        <v>2</v>
      </c>
      <c r="C6" s="4" t="s">
        <v>35</v>
      </c>
    </row>
    <row r="7" spans="2:3" ht="15">
      <c r="B7" s="65" t="s">
        <v>3</v>
      </c>
      <c r="C7" s="6">
        <v>3323434</v>
      </c>
    </row>
    <row r="8" spans="2:3" ht="15">
      <c r="B8" s="65" t="s">
        <v>16</v>
      </c>
      <c r="C8" s="7" t="s">
        <v>36</v>
      </c>
    </row>
    <row r="9" spans="2:12" ht="165">
      <c r="B9" s="25" t="s">
        <v>19</v>
      </c>
      <c r="C9" s="37" t="s">
        <v>394</v>
      </c>
      <c r="D9" s="56"/>
      <c r="E9" s="79"/>
      <c r="F9" s="56"/>
      <c r="G9" s="56"/>
      <c r="H9" s="56"/>
      <c r="I9" s="56"/>
      <c r="J9" s="79"/>
      <c r="K9" s="56"/>
      <c r="L9" s="56"/>
    </row>
    <row r="10" spans="2:12" ht="300">
      <c r="B10" s="25" t="s">
        <v>4</v>
      </c>
      <c r="C10" s="37" t="s">
        <v>37</v>
      </c>
      <c r="D10" s="57"/>
      <c r="E10" s="80"/>
      <c r="F10" s="57"/>
      <c r="G10" s="57"/>
      <c r="H10" s="57"/>
      <c r="I10" s="57"/>
      <c r="J10" s="80"/>
      <c r="K10" s="57"/>
      <c r="L10" s="57"/>
    </row>
    <row r="11" spans="2:3" ht="15">
      <c r="B11" s="65" t="s">
        <v>5</v>
      </c>
      <c r="C11" s="37" t="s">
        <v>38</v>
      </c>
    </row>
    <row r="12" spans="2:3" ht="15">
      <c r="B12" s="65" t="s">
        <v>23</v>
      </c>
      <c r="C12" s="42">
        <f>SUM(H19:H352)</f>
        <v>18104588126.285713</v>
      </c>
    </row>
    <row r="13" spans="2:3" ht="30">
      <c r="B13" s="65" t="s">
        <v>24</v>
      </c>
      <c r="C13" s="42">
        <v>616000000</v>
      </c>
    </row>
    <row r="14" spans="2:3" ht="30">
      <c r="B14" s="65" t="s">
        <v>25</v>
      </c>
      <c r="C14" s="42">
        <v>61600000</v>
      </c>
    </row>
    <row r="15" spans="2:3" ht="30.75" thickBot="1">
      <c r="B15" s="66" t="s">
        <v>18</v>
      </c>
      <c r="C15" s="41">
        <v>41851</v>
      </c>
    </row>
    <row r="17" ht="15.75" thickBot="1">
      <c r="B17" s="63" t="s">
        <v>15</v>
      </c>
    </row>
    <row r="18" spans="2:12" ht="75">
      <c r="B18" s="67" t="s">
        <v>26</v>
      </c>
      <c r="C18" s="16" t="s">
        <v>6</v>
      </c>
      <c r="D18" s="18" t="s">
        <v>17</v>
      </c>
      <c r="E18" s="16" t="s">
        <v>7</v>
      </c>
      <c r="F18" s="16" t="s">
        <v>8</v>
      </c>
      <c r="G18" s="16" t="s">
        <v>9</v>
      </c>
      <c r="H18" s="30" t="s">
        <v>10</v>
      </c>
      <c r="I18" s="30" t="s">
        <v>11</v>
      </c>
      <c r="J18" s="16" t="s">
        <v>12</v>
      </c>
      <c r="K18" s="16" t="s">
        <v>13</v>
      </c>
      <c r="L18" s="17" t="s">
        <v>14</v>
      </c>
    </row>
    <row r="19" spans="2:12" ht="86.25" customHeight="1">
      <c r="B19" s="25" t="s">
        <v>501</v>
      </c>
      <c r="C19" s="44" t="s">
        <v>395</v>
      </c>
      <c r="D19" s="20" t="s">
        <v>509</v>
      </c>
      <c r="E19" s="82">
        <v>9</v>
      </c>
      <c r="F19" s="32" t="s">
        <v>518</v>
      </c>
      <c r="G19" s="32" t="s">
        <v>48</v>
      </c>
      <c r="H19" s="83">
        <f>120000000+40000000+59243520</f>
        <v>219243520</v>
      </c>
      <c r="I19" s="83">
        <f>219243520</f>
        <v>219243520</v>
      </c>
      <c r="J19" s="34" t="s">
        <v>32</v>
      </c>
      <c r="K19" s="32" t="s">
        <v>522</v>
      </c>
      <c r="L19" s="37" t="s">
        <v>50</v>
      </c>
    </row>
    <row r="20" spans="2:12" ht="234.75" customHeight="1">
      <c r="B20" s="25" t="s">
        <v>502</v>
      </c>
      <c r="C20" s="44" t="s">
        <v>396</v>
      </c>
      <c r="D20" s="20" t="s">
        <v>508</v>
      </c>
      <c r="E20" s="82">
        <v>9</v>
      </c>
      <c r="F20" s="32" t="s">
        <v>521</v>
      </c>
      <c r="G20" s="32" t="s">
        <v>48</v>
      </c>
      <c r="H20" s="83">
        <f>29304992</f>
        <v>29304992</v>
      </c>
      <c r="I20" s="83">
        <f>29304992</f>
        <v>29304992</v>
      </c>
      <c r="J20" s="34" t="s">
        <v>32</v>
      </c>
      <c r="K20" s="32" t="s">
        <v>522</v>
      </c>
      <c r="L20" s="37" t="s">
        <v>51</v>
      </c>
    </row>
    <row r="21" spans="2:12" s="31" customFormat="1" ht="45">
      <c r="B21" s="25">
        <v>30131700</v>
      </c>
      <c r="C21" s="44" t="s">
        <v>49</v>
      </c>
      <c r="D21" s="20" t="s">
        <v>510</v>
      </c>
      <c r="E21" s="82">
        <v>3</v>
      </c>
      <c r="F21" s="32" t="s">
        <v>518</v>
      </c>
      <c r="G21" s="34" t="s">
        <v>48</v>
      </c>
      <c r="H21" s="83">
        <f>220000000-220000000</f>
        <v>0</v>
      </c>
      <c r="I21" s="83">
        <f>220000000-220000000</f>
        <v>0</v>
      </c>
      <c r="J21" s="34" t="s">
        <v>32</v>
      </c>
      <c r="K21" s="32" t="s">
        <v>522</v>
      </c>
      <c r="L21" s="37" t="s">
        <v>51</v>
      </c>
    </row>
    <row r="22" spans="2:12" ht="45">
      <c r="B22" s="25">
        <v>45111500</v>
      </c>
      <c r="C22" s="44" t="s">
        <v>52</v>
      </c>
      <c r="D22" s="20" t="s">
        <v>514</v>
      </c>
      <c r="E22" s="82">
        <v>3</v>
      </c>
      <c r="F22" s="32" t="s">
        <v>521</v>
      </c>
      <c r="G22" s="34" t="s">
        <v>48</v>
      </c>
      <c r="H22" s="83">
        <f>40000000-40000000</f>
        <v>0</v>
      </c>
      <c r="I22" s="83">
        <f>40000000-40000000</f>
        <v>0</v>
      </c>
      <c r="J22" s="34" t="s">
        <v>32</v>
      </c>
      <c r="K22" s="32" t="s">
        <v>522</v>
      </c>
      <c r="L22" s="38" t="s">
        <v>51</v>
      </c>
    </row>
    <row r="23" spans="2:12" s="40" customFormat="1" ht="45">
      <c r="B23" s="58">
        <v>43211500</v>
      </c>
      <c r="C23" s="77" t="s">
        <v>498</v>
      </c>
      <c r="D23" s="20" t="s">
        <v>512</v>
      </c>
      <c r="E23" s="82">
        <v>6</v>
      </c>
      <c r="F23" s="78" t="s">
        <v>520</v>
      </c>
      <c r="G23" s="78" t="s">
        <v>48</v>
      </c>
      <c r="H23" s="84">
        <v>86192519</v>
      </c>
      <c r="I23" s="83">
        <v>86192519</v>
      </c>
      <c r="J23" s="34" t="s">
        <v>32</v>
      </c>
      <c r="K23" s="32" t="s">
        <v>522</v>
      </c>
      <c r="L23" s="39" t="s">
        <v>499</v>
      </c>
    </row>
    <row r="24" spans="2:12" ht="45">
      <c r="B24" s="25">
        <v>39121004</v>
      </c>
      <c r="C24" s="44" t="s">
        <v>53</v>
      </c>
      <c r="D24" s="20" t="s">
        <v>515</v>
      </c>
      <c r="E24" s="82">
        <v>3</v>
      </c>
      <c r="F24" s="32" t="s">
        <v>518</v>
      </c>
      <c r="G24" s="34" t="s">
        <v>48</v>
      </c>
      <c r="H24" s="83">
        <f>150000000-150000000</f>
        <v>0</v>
      </c>
      <c r="I24" s="83">
        <f>150000000-150000000</f>
        <v>0</v>
      </c>
      <c r="J24" s="34" t="s">
        <v>32</v>
      </c>
      <c r="K24" s="32" t="s">
        <v>522</v>
      </c>
      <c r="L24" s="38" t="s">
        <v>51</v>
      </c>
    </row>
    <row r="25" spans="2:12" ht="45">
      <c r="B25" s="25">
        <v>43191500</v>
      </c>
      <c r="C25" s="44" t="s">
        <v>54</v>
      </c>
      <c r="D25" s="20" t="s">
        <v>514</v>
      </c>
      <c r="E25" s="82">
        <v>3</v>
      </c>
      <c r="F25" s="32" t="s">
        <v>518</v>
      </c>
      <c r="G25" s="34" t="s">
        <v>48</v>
      </c>
      <c r="H25" s="83">
        <f>2508447</f>
        <v>2508447</v>
      </c>
      <c r="I25" s="83">
        <f>2508447</f>
        <v>2508447</v>
      </c>
      <c r="J25" s="34" t="s">
        <v>32</v>
      </c>
      <c r="K25" s="32" t="s">
        <v>522</v>
      </c>
      <c r="L25" s="38" t="s">
        <v>51</v>
      </c>
    </row>
    <row r="26" spans="2:12" ht="45">
      <c r="B26" s="25">
        <v>56101700</v>
      </c>
      <c r="C26" s="44" t="s">
        <v>55</v>
      </c>
      <c r="D26" s="20" t="s">
        <v>512</v>
      </c>
      <c r="E26" s="82">
        <v>4</v>
      </c>
      <c r="F26" s="32" t="s">
        <v>518</v>
      </c>
      <c r="G26" s="34" t="s">
        <v>48</v>
      </c>
      <c r="H26" s="83">
        <f>400000000+140000000-540000000</f>
        <v>0</v>
      </c>
      <c r="I26" s="83">
        <f>400000000+140000000-540000000</f>
        <v>0</v>
      </c>
      <c r="J26" s="34" t="s">
        <v>32</v>
      </c>
      <c r="K26" s="32" t="s">
        <v>522</v>
      </c>
      <c r="L26" s="38" t="s">
        <v>51</v>
      </c>
    </row>
    <row r="27" spans="2:12" ht="45">
      <c r="B27" s="25">
        <v>56101700</v>
      </c>
      <c r="C27" s="44" t="s">
        <v>55</v>
      </c>
      <c r="D27" s="20" t="s">
        <v>512</v>
      </c>
      <c r="E27" s="82">
        <v>4</v>
      </c>
      <c r="F27" s="32" t="s">
        <v>518</v>
      </c>
      <c r="G27" s="34" t="s">
        <v>48</v>
      </c>
      <c r="H27" s="83" t="s">
        <v>539</v>
      </c>
      <c r="I27" s="83" t="s">
        <v>539</v>
      </c>
      <c r="J27" s="34" t="s">
        <v>32</v>
      </c>
      <c r="K27" s="32" t="s">
        <v>522</v>
      </c>
      <c r="L27" s="38" t="s">
        <v>51</v>
      </c>
    </row>
    <row r="28" spans="2:12" ht="45">
      <c r="B28" s="25">
        <v>24101510</v>
      </c>
      <c r="C28" s="44" t="s">
        <v>403</v>
      </c>
      <c r="D28" s="20" t="s">
        <v>510</v>
      </c>
      <c r="E28" s="82">
        <v>2</v>
      </c>
      <c r="F28" s="32" t="s">
        <v>521</v>
      </c>
      <c r="G28" s="34" t="s">
        <v>48</v>
      </c>
      <c r="H28" s="83">
        <f>9998190-4388430</f>
        <v>5609760</v>
      </c>
      <c r="I28" s="83">
        <f>9998190-4388430</f>
        <v>5609760</v>
      </c>
      <c r="J28" s="34" t="s">
        <v>32</v>
      </c>
      <c r="K28" s="32" t="s">
        <v>522</v>
      </c>
      <c r="L28" s="38" t="s">
        <v>51</v>
      </c>
    </row>
    <row r="29" spans="2:12" ht="45">
      <c r="B29" s="25">
        <v>15101500</v>
      </c>
      <c r="C29" s="44" t="s">
        <v>56</v>
      </c>
      <c r="D29" s="20" t="s">
        <v>509</v>
      </c>
      <c r="E29" s="82">
        <v>9</v>
      </c>
      <c r="F29" s="32" t="s">
        <v>518</v>
      </c>
      <c r="G29" s="34" t="s">
        <v>48</v>
      </c>
      <c r="H29" s="83">
        <f>94000000</f>
        <v>94000000</v>
      </c>
      <c r="I29" s="83">
        <f>94000000</f>
        <v>94000000</v>
      </c>
      <c r="J29" s="34" t="s">
        <v>32</v>
      </c>
      <c r="K29" s="32" t="s">
        <v>522</v>
      </c>
      <c r="L29" s="38" t="s">
        <v>51</v>
      </c>
    </row>
    <row r="30" spans="2:12" ht="45">
      <c r="B30" s="25" t="s">
        <v>503</v>
      </c>
      <c r="C30" s="44" t="s">
        <v>397</v>
      </c>
      <c r="D30" s="20" t="s">
        <v>508</v>
      </c>
      <c r="E30" s="82">
        <v>9</v>
      </c>
      <c r="F30" s="32" t="s">
        <v>521</v>
      </c>
      <c r="G30" s="34" t="s">
        <v>48</v>
      </c>
      <c r="H30" s="83">
        <v>29955840</v>
      </c>
      <c r="I30" s="83">
        <f>29955840</f>
        <v>29955840</v>
      </c>
      <c r="J30" s="34" t="s">
        <v>32</v>
      </c>
      <c r="K30" s="32" t="s">
        <v>522</v>
      </c>
      <c r="L30" s="37" t="s">
        <v>50</v>
      </c>
    </row>
    <row r="31" spans="2:12" ht="30">
      <c r="B31" s="25">
        <v>43233201</v>
      </c>
      <c r="C31" s="44" t="s">
        <v>57</v>
      </c>
      <c r="D31" s="20" t="s">
        <v>508</v>
      </c>
      <c r="E31" s="82">
        <v>9</v>
      </c>
      <c r="F31" s="32" t="s">
        <v>521</v>
      </c>
      <c r="G31" s="34" t="s">
        <v>48</v>
      </c>
      <c r="H31" s="83">
        <f>2940600</f>
        <v>2940600</v>
      </c>
      <c r="I31" s="83">
        <f>2940600</f>
        <v>2940600</v>
      </c>
      <c r="J31" s="34" t="s">
        <v>32</v>
      </c>
      <c r="K31" s="32" t="s">
        <v>522</v>
      </c>
      <c r="L31" s="37" t="s">
        <v>58</v>
      </c>
    </row>
    <row r="32" spans="2:12" ht="45">
      <c r="B32" s="25">
        <v>72101506</v>
      </c>
      <c r="C32" s="44" t="s">
        <v>59</v>
      </c>
      <c r="D32" s="20" t="s">
        <v>508</v>
      </c>
      <c r="E32" s="82">
        <v>9</v>
      </c>
      <c r="F32" s="32" t="s">
        <v>521</v>
      </c>
      <c r="G32" s="34" t="s">
        <v>48</v>
      </c>
      <c r="H32" s="83">
        <f>12032680</f>
        <v>12032680</v>
      </c>
      <c r="I32" s="83">
        <f>12032680</f>
        <v>12032680</v>
      </c>
      <c r="J32" s="34" t="s">
        <v>32</v>
      </c>
      <c r="K32" s="32" t="s">
        <v>522</v>
      </c>
      <c r="L32" s="38" t="s">
        <v>51</v>
      </c>
    </row>
    <row r="33" spans="2:12" ht="45">
      <c r="B33" s="25">
        <v>72152700</v>
      </c>
      <c r="C33" s="44" t="s">
        <v>60</v>
      </c>
      <c r="D33" s="20" t="s">
        <v>508</v>
      </c>
      <c r="E33" s="82">
        <v>9</v>
      </c>
      <c r="F33" s="78" t="s">
        <v>520</v>
      </c>
      <c r="G33" s="34" t="s">
        <v>48</v>
      </c>
      <c r="H33" s="83">
        <f>1000000000-5000000-195000000</f>
        <v>800000000</v>
      </c>
      <c r="I33" s="83">
        <f>1000000000-5000000-195000000</f>
        <v>800000000</v>
      </c>
      <c r="J33" s="34" t="s">
        <v>32</v>
      </c>
      <c r="K33" s="32" t="s">
        <v>522</v>
      </c>
      <c r="L33" s="38" t="s">
        <v>51</v>
      </c>
    </row>
    <row r="34" spans="2:12" ht="45">
      <c r="B34" s="25">
        <v>72152700</v>
      </c>
      <c r="C34" s="44" t="s">
        <v>60</v>
      </c>
      <c r="D34" s="20" t="s">
        <v>538</v>
      </c>
      <c r="E34" s="82">
        <v>1</v>
      </c>
      <c r="F34" s="78" t="s">
        <v>520</v>
      </c>
      <c r="G34" s="34" t="s">
        <v>48</v>
      </c>
      <c r="H34" s="83">
        <v>1043003544</v>
      </c>
      <c r="I34" s="83">
        <f>1043003544</f>
        <v>1043003544</v>
      </c>
      <c r="J34" s="34" t="s">
        <v>30</v>
      </c>
      <c r="K34" s="32" t="s">
        <v>31</v>
      </c>
      <c r="L34" s="38" t="s">
        <v>51</v>
      </c>
    </row>
    <row r="35" spans="2:12" ht="45">
      <c r="B35" s="25">
        <v>72153613</v>
      </c>
      <c r="C35" s="44" t="s">
        <v>61</v>
      </c>
      <c r="D35" s="20" t="s">
        <v>515</v>
      </c>
      <c r="E35" s="82">
        <v>3</v>
      </c>
      <c r="F35" s="32" t="s">
        <v>521</v>
      </c>
      <c r="G35" s="34" t="s">
        <v>48</v>
      </c>
      <c r="H35" s="83">
        <f>2153000</f>
        <v>2153000</v>
      </c>
      <c r="I35" s="83">
        <f>2153000</f>
        <v>2153000</v>
      </c>
      <c r="J35" s="34" t="s">
        <v>32</v>
      </c>
      <c r="K35" s="32" t="s">
        <v>522</v>
      </c>
      <c r="L35" s="38" t="s">
        <v>51</v>
      </c>
    </row>
    <row r="36" spans="2:12" ht="45">
      <c r="B36" s="25">
        <v>81111812</v>
      </c>
      <c r="C36" s="44" t="s">
        <v>62</v>
      </c>
      <c r="D36" s="20" t="s">
        <v>512</v>
      </c>
      <c r="E36" s="82">
        <v>6</v>
      </c>
      <c r="F36" s="32" t="s">
        <v>521</v>
      </c>
      <c r="G36" s="34" t="s">
        <v>48</v>
      </c>
      <c r="H36" s="83">
        <v>0</v>
      </c>
      <c r="I36" s="83">
        <v>0</v>
      </c>
      <c r="J36" s="34" t="s">
        <v>32</v>
      </c>
      <c r="K36" s="32" t="s">
        <v>522</v>
      </c>
      <c r="L36" s="38" t="s">
        <v>51</v>
      </c>
    </row>
    <row r="37" spans="2:12" ht="45">
      <c r="B37" s="25">
        <v>78181500</v>
      </c>
      <c r="C37" s="44" t="s">
        <v>64</v>
      </c>
      <c r="D37" s="20" t="s">
        <v>508</v>
      </c>
      <c r="E37" s="82">
        <v>9</v>
      </c>
      <c r="F37" s="32" t="s">
        <v>521</v>
      </c>
      <c r="G37" s="34" t="s">
        <v>48</v>
      </c>
      <c r="H37" s="83">
        <v>9828525</v>
      </c>
      <c r="I37" s="83">
        <v>9828525</v>
      </c>
      <c r="J37" s="34" t="s">
        <v>32</v>
      </c>
      <c r="K37" s="32" t="s">
        <v>522</v>
      </c>
      <c r="L37" s="38" t="s">
        <v>51</v>
      </c>
    </row>
    <row r="38" spans="2:12" ht="45">
      <c r="B38" s="25">
        <v>78181500</v>
      </c>
      <c r="C38" s="44" t="s">
        <v>63</v>
      </c>
      <c r="D38" s="20" t="s">
        <v>508</v>
      </c>
      <c r="E38" s="82">
        <v>9</v>
      </c>
      <c r="F38" s="32" t="s">
        <v>521</v>
      </c>
      <c r="G38" s="34" t="s">
        <v>48</v>
      </c>
      <c r="H38" s="83">
        <v>30112086</v>
      </c>
      <c r="I38" s="83">
        <v>30112086</v>
      </c>
      <c r="J38" s="34" t="s">
        <v>32</v>
      </c>
      <c r="K38" s="32" t="s">
        <v>522</v>
      </c>
      <c r="L38" s="38" t="s">
        <v>51</v>
      </c>
    </row>
    <row r="39" spans="2:12" ht="45">
      <c r="B39" s="25" t="s">
        <v>504</v>
      </c>
      <c r="C39" s="69" t="s">
        <v>65</v>
      </c>
      <c r="D39" s="20" t="s">
        <v>511</v>
      </c>
      <c r="E39" s="82">
        <v>12</v>
      </c>
      <c r="F39" s="32" t="s">
        <v>517</v>
      </c>
      <c r="G39" s="32" t="s">
        <v>48</v>
      </c>
      <c r="H39" s="83">
        <v>254871686</v>
      </c>
      <c r="I39" s="83">
        <v>254871686</v>
      </c>
      <c r="J39" s="34" t="s">
        <v>30</v>
      </c>
      <c r="K39" s="32" t="s">
        <v>31</v>
      </c>
      <c r="L39" s="37" t="s">
        <v>51</v>
      </c>
    </row>
    <row r="40" spans="2:12" ht="45">
      <c r="B40" s="25">
        <v>92101501</v>
      </c>
      <c r="C40" s="44" t="s">
        <v>66</v>
      </c>
      <c r="D40" s="20" t="s">
        <v>508</v>
      </c>
      <c r="E40" s="82">
        <v>5</v>
      </c>
      <c r="F40" s="32" t="s">
        <v>518</v>
      </c>
      <c r="G40" s="34" t="s">
        <v>48</v>
      </c>
      <c r="H40" s="83">
        <v>629961724</v>
      </c>
      <c r="I40" s="83">
        <v>629961724</v>
      </c>
      <c r="J40" s="34" t="s">
        <v>32</v>
      </c>
      <c r="K40" s="32" t="s">
        <v>522</v>
      </c>
      <c r="L40" s="38" t="s">
        <v>51</v>
      </c>
    </row>
    <row r="41" spans="2:12" ht="45">
      <c r="B41" s="25">
        <v>92101501</v>
      </c>
      <c r="C41" s="44" t="s">
        <v>66</v>
      </c>
      <c r="D41" s="20" t="s">
        <v>510</v>
      </c>
      <c r="E41" s="82">
        <v>12</v>
      </c>
      <c r="F41" s="32" t="s">
        <v>517</v>
      </c>
      <c r="G41" s="34" t="s">
        <v>48</v>
      </c>
      <c r="H41" s="83">
        <v>91080162</v>
      </c>
      <c r="I41" s="83">
        <v>91080162</v>
      </c>
      <c r="J41" s="34" t="s">
        <v>30</v>
      </c>
      <c r="K41" s="32" t="s">
        <v>31</v>
      </c>
      <c r="L41" s="38" t="s">
        <v>51</v>
      </c>
    </row>
    <row r="42" spans="2:12" ht="45">
      <c r="B42" s="25">
        <v>72154300</v>
      </c>
      <c r="C42" s="44" t="s">
        <v>67</v>
      </c>
      <c r="D42" s="20" t="s">
        <v>512</v>
      </c>
      <c r="E42" s="82">
        <v>6</v>
      </c>
      <c r="F42" s="32" t="s">
        <v>521</v>
      </c>
      <c r="G42" s="34" t="s">
        <v>48</v>
      </c>
      <c r="H42" s="83">
        <f>1889640</f>
        <v>1889640</v>
      </c>
      <c r="I42" s="83">
        <v>1889640</v>
      </c>
      <c r="J42" s="34" t="s">
        <v>32</v>
      </c>
      <c r="K42" s="32" t="s">
        <v>522</v>
      </c>
      <c r="L42" s="38" t="s">
        <v>51</v>
      </c>
    </row>
    <row r="43" spans="2:12" ht="45">
      <c r="B43" s="25">
        <v>80141800</v>
      </c>
      <c r="C43" s="44" t="s">
        <v>68</v>
      </c>
      <c r="D43" s="20" t="s">
        <v>513</v>
      </c>
      <c r="E43" s="82">
        <v>12</v>
      </c>
      <c r="F43" s="78" t="s">
        <v>520</v>
      </c>
      <c r="G43" s="34" t="s">
        <v>48</v>
      </c>
      <c r="H43" s="83">
        <v>318484886</v>
      </c>
      <c r="I43" s="83">
        <v>318484886</v>
      </c>
      <c r="J43" s="34" t="s">
        <v>30</v>
      </c>
      <c r="K43" s="32" t="s">
        <v>31</v>
      </c>
      <c r="L43" s="37" t="s">
        <v>69</v>
      </c>
    </row>
    <row r="44" spans="2:12" ht="45">
      <c r="B44" s="25">
        <v>81112100</v>
      </c>
      <c r="C44" s="44" t="s">
        <v>70</v>
      </c>
      <c r="D44" s="20" t="s">
        <v>511</v>
      </c>
      <c r="E44" s="82">
        <v>12</v>
      </c>
      <c r="F44" s="78" t="s">
        <v>520</v>
      </c>
      <c r="G44" s="34" t="s">
        <v>48</v>
      </c>
      <c r="H44" s="83">
        <v>114727414</v>
      </c>
      <c r="I44" s="83">
        <v>114727414</v>
      </c>
      <c r="J44" s="34" t="s">
        <v>30</v>
      </c>
      <c r="K44" s="32" t="s">
        <v>31</v>
      </c>
      <c r="L44" s="38" t="s">
        <v>71</v>
      </c>
    </row>
    <row r="45" spans="2:12" ht="45">
      <c r="B45" s="25">
        <v>55101500</v>
      </c>
      <c r="C45" s="44" t="s">
        <v>72</v>
      </c>
      <c r="D45" s="20" t="s">
        <v>516</v>
      </c>
      <c r="E45" s="82">
        <v>12</v>
      </c>
      <c r="F45" s="78" t="s">
        <v>520</v>
      </c>
      <c r="G45" s="34" t="s">
        <v>48</v>
      </c>
      <c r="H45" s="83">
        <v>6856200</v>
      </c>
      <c r="I45" s="83">
        <v>6856200</v>
      </c>
      <c r="J45" s="34" t="s">
        <v>32</v>
      </c>
      <c r="K45" s="32" t="s">
        <v>522</v>
      </c>
      <c r="L45" s="38" t="s">
        <v>51</v>
      </c>
    </row>
    <row r="46" spans="2:12" ht="45">
      <c r="B46" s="25">
        <v>82121500</v>
      </c>
      <c r="C46" s="44" t="s">
        <v>73</v>
      </c>
      <c r="D46" s="20" t="s">
        <v>513</v>
      </c>
      <c r="E46" s="82">
        <v>12</v>
      </c>
      <c r="F46" s="78" t="s">
        <v>520</v>
      </c>
      <c r="G46" s="34" t="s">
        <v>48</v>
      </c>
      <c r="H46" s="83">
        <v>68333334</v>
      </c>
      <c r="I46" s="83">
        <v>68333334</v>
      </c>
      <c r="J46" s="34" t="s">
        <v>30</v>
      </c>
      <c r="K46" s="32" t="s">
        <v>31</v>
      </c>
      <c r="L46" s="38" t="s">
        <v>51</v>
      </c>
    </row>
    <row r="47" spans="2:12" ht="45">
      <c r="B47" s="25" t="s">
        <v>505</v>
      </c>
      <c r="C47" s="69" t="s">
        <v>74</v>
      </c>
      <c r="D47" s="20" t="s">
        <v>512</v>
      </c>
      <c r="E47" s="82">
        <v>12</v>
      </c>
      <c r="F47" s="78" t="s">
        <v>518</v>
      </c>
      <c r="G47" s="32" t="s">
        <v>48</v>
      </c>
      <c r="H47" s="83">
        <v>218261038</v>
      </c>
      <c r="I47" s="83">
        <v>218261038</v>
      </c>
      <c r="J47" s="34" t="s">
        <v>32</v>
      </c>
      <c r="K47" s="32" t="s">
        <v>522</v>
      </c>
      <c r="L47" s="37" t="s">
        <v>51</v>
      </c>
    </row>
    <row r="48" spans="2:12" ht="45">
      <c r="B48" s="25">
        <v>80161800</v>
      </c>
      <c r="C48" s="44" t="s">
        <v>75</v>
      </c>
      <c r="D48" s="20" t="s">
        <v>510</v>
      </c>
      <c r="E48" s="82">
        <v>12</v>
      </c>
      <c r="F48" s="78" t="s">
        <v>520</v>
      </c>
      <c r="G48" s="34" t="s">
        <v>48</v>
      </c>
      <c r="H48" s="83">
        <v>387874089</v>
      </c>
      <c r="I48" s="83">
        <v>387874089</v>
      </c>
      <c r="J48" s="34" t="s">
        <v>30</v>
      </c>
      <c r="K48" s="32" t="s">
        <v>31</v>
      </c>
      <c r="L48" s="38" t="s">
        <v>71</v>
      </c>
    </row>
    <row r="49" spans="2:12" ht="45">
      <c r="B49" s="25">
        <v>81112400</v>
      </c>
      <c r="C49" s="44" t="s">
        <v>76</v>
      </c>
      <c r="D49" s="20" t="s">
        <v>508</v>
      </c>
      <c r="E49" s="82">
        <v>12</v>
      </c>
      <c r="F49" s="32" t="s">
        <v>518</v>
      </c>
      <c r="G49" s="34" t="s">
        <v>48</v>
      </c>
      <c r="H49" s="83">
        <f>15486000</f>
        <v>15486000</v>
      </c>
      <c r="I49" s="83">
        <f>15486000</f>
        <v>15486000</v>
      </c>
      <c r="J49" s="34" t="s">
        <v>32</v>
      </c>
      <c r="K49" s="32" t="s">
        <v>522</v>
      </c>
      <c r="L49" s="38" t="s">
        <v>71</v>
      </c>
    </row>
    <row r="50" spans="2:12" ht="45">
      <c r="B50" s="25">
        <v>92121800</v>
      </c>
      <c r="C50" s="44" t="s">
        <v>77</v>
      </c>
      <c r="D50" s="20" t="s">
        <v>508</v>
      </c>
      <c r="E50" s="82">
        <v>12</v>
      </c>
      <c r="F50" s="78" t="s">
        <v>520</v>
      </c>
      <c r="G50" s="34" t="s">
        <v>48</v>
      </c>
      <c r="H50" s="83">
        <v>100000000</v>
      </c>
      <c r="I50" s="83">
        <v>100000000</v>
      </c>
      <c r="J50" s="34" t="s">
        <v>32</v>
      </c>
      <c r="K50" s="32" t="s">
        <v>522</v>
      </c>
      <c r="L50" s="38" t="s">
        <v>51</v>
      </c>
    </row>
    <row r="51" spans="2:12" ht="45">
      <c r="B51" s="25">
        <v>80131500</v>
      </c>
      <c r="C51" s="44" t="s">
        <v>78</v>
      </c>
      <c r="D51" s="20" t="s">
        <v>513</v>
      </c>
      <c r="E51" s="82">
        <v>3</v>
      </c>
      <c r="F51" s="78" t="s">
        <v>520</v>
      </c>
      <c r="G51" s="34" t="s">
        <v>48</v>
      </c>
      <c r="H51" s="83">
        <v>532167144</v>
      </c>
      <c r="I51" s="83">
        <v>532167144</v>
      </c>
      <c r="J51" s="34" t="s">
        <v>30</v>
      </c>
      <c r="K51" s="32" t="s">
        <v>31</v>
      </c>
      <c r="L51" s="38" t="s">
        <v>51</v>
      </c>
    </row>
    <row r="52" spans="2:12" ht="45">
      <c r="B52" s="25">
        <v>78181703</v>
      </c>
      <c r="C52" s="44" t="s">
        <v>79</v>
      </c>
      <c r="D52" s="20" t="s">
        <v>513</v>
      </c>
      <c r="E52" s="82">
        <v>4</v>
      </c>
      <c r="F52" s="78" t="s">
        <v>520</v>
      </c>
      <c r="G52" s="34" t="s">
        <v>48</v>
      </c>
      <c r="H52" s="83">
        <v>15550000</v>
      </c>
      <c r="I52" s="83">
        <v>15550000</v>
      </c>
      <c r="J52" s="34" t="s">
        <v>30</v>
      </c>
      <c r="K52" s="32" t="s">
        <v>31</v>
      </c>
      <c r="L52" s="38" t="s">
        <v>51</v>
      </c>
    </row>
    <row r="53" spans="2:12" ht="45">
      <c r="B53" s="25">
        <v>90121502</v>
      </c>
      <c r="C53" s="44" t="s">
        <v>80</v>
      </c>
      <c r="D53" s="20" t="s">
        <v>508</v>
      </c>
      <c r="E53" s="82">
        <v>12</v>
      </c>
      <c r="F53" s="32" t="s">
        <v>517</v>
      </c>
      <c r="G53" s="34" t="s">
        <v>48</v>
      </c>
      <c r="H53" s="83">
        <v>118095246</v>
      </c>
      <c r="I53" s="83">
        <v>118095246</v>
      </c>
      <c r="J53" s="34" t="s">
        <v>30</v>
      </c>
      <c r="K53" s="32" t="s">
        <v>31</v>
      </c>
      <c r="L53" s="38" t="s">
        <v>51</v>
      </c>
    </row>
    <row r="54" spans="2:12" ht="45">
      <c r="B54" s="25">
        <v>78111500</v>
      </c>
      <c r="C54" s="44" t="s">
        <v>81</v>
      </c>
      <c r="D54" s="20" t="s">
        <v>513</v>
      </c>
      <c r="E54" s="82">
        <v>12</v>
      </c>
      <c r="F54" s="78" t="s">
        <v>520</v>
      </c>
      <c r="G54" s="34" t="s">
        <v>48</v>
      </c>
      <c r="H54" s="83">
        <v>55000000</v>
      </c>
      <c r="I54" s="83">
        <v>55000000</v>
      </c>
      <c r="J54" s="34" t="s">
        <v>30</v>
      </c>
      <c r="K54" s="32" t="s">
        <v>31</v>
      </c>
      <c r="L54" s="38" t="s">
        <v>51</v>
      </c>
    </row>
    <row r="55" spans="2:12" ht="45">
      <c r="B55" s="25">
        <v>93141808</v>
      </c>
      <c r="C55" s="44" t="s">
        <v>87</v>
      </c>
      <c r="D55" s="20" t="s">
        <v>509</v>
      </c>
      <c r="E55" s="82">
        <v>2</v>
      </c>
      <c r="F55" s="32" t="s">
        <v>521</v>
      </c>
      <c r="G55" s="34" t="s">
        <v>48</v>
      </c>
      <c r="H55" s="83">
        <v>5000000</v>
      </c>
      <c r="I55" s="83">
        <v>5000000</v>
      </c>
      <c r="J55" s="34" t="s">
        <v>32</v>
      </c>
      <c r="K55" s="32" t="s">
        <v>522</v>
      </c>
      <c r="L55" s="38" t="s">
        <v>82</v>
      </c>
    </row>
    <row r="56" spans="2:12" ht="45">
      <c r="B56" s="25">
        <v>93141506</v>
      </c>
      <c r="C56" s="44" t="s">
        <v>83</v>
      </c>
      <c r="D56" s="20" t="s">
        <v>509</v>
      </c>
      <c r="E56" s="82">
        <v>10</v>
      </c>
      <c r="F56" s="32" t="s">
        <v>518</v>
      </c>
      <c r="G56" s="34" t="s">
        <v>48</v>
      </c>
      <c r="H56" s="83">
        <v>78047682</v>
      </c>
      <c r="I56" s="83">
        <v>78047682</v>
      </c>
      <c r="J56" s="34" t="s">
        <v>32</v>
      </c>
      <c r="K56" s="32" t="s">
        <v>522</v>
      </c>
      <c r="L56" s="38" t="s">
        <v>82</v>
      </c>
    </row>
    <row r="57" spans="2:12" ht="45">
      <c r="B57" s="25">
        <v>93141802</v>
      </c>
      <c r="C57" s="44" t="s">
        <v>84</v>
      </c>
      <c r="D57" s="20" t="s">
        <v>513</v>
      </c>
      <c r="E57" s="82">
        <v>6</v>
      </c>
      <c r="F57" s="78" t="s">
        <v>520</v>
      </c>
      <c r="G57" s="34" t="s">
        <v>48</v>
      </c>
      <c r="H57" s="83">
        <v>0</v>
      </c>
      <c r="I57" s="83">
        <v>0</v>
      </c>
      <c r="J57" s="34" t="s">
        <v>32</v>
      </c>
      <c r="K57" s="32" t="s">
        <v>522</v>
      </c>
      <c r="L57" s="37" t="s">
        <v>85</v>
      </c>
    </row>
    <row r="58" spans="2:12" ht="45">
      <c r="B58" s="25">
        <v>85121501</v>
      </c>
      <c r="C58" s="44" t="s">
        <v>398</v>
      </c>
      <c r="D58" s="20" t="s">
        <v>509</v>
      </c>
      <c r="E58" s="82">
        <v>10</v>
      </c>
      <c r="F58" s="32" t="s">
        <v>521</v>
      </c>
      <c r="G58" s="34" t="s">
        <v>48</v>
      </c>
      <c r="H58" s="83">
        <v>9000000</v>
      </c>
      <c r="I58" s="83">
        <v>9000000</v>
      </c>
      <c r="J58" s="34" t="s">
        <v>32</v>
      </c>
      <c r="K58" s="32" t="s">
        <v>522</v>
      </c>
      <c r="L58" s="39" t="s">
        <v>82</v>
      </c>
    </row>
    <row r="59" spans="2:12" ht="45">
      <c r="B59" s="25">
        <v>80161500</v>
      </c>
      <c r="C59" s="44" t="s">
        <v>88</v>
      </c>
      <c r="D59" s="20" t="s">
        <v>515</v>
      </c>
      <c r="E59" s="82">
        <v>5</v>
      </c>
      <c r="F59" s="78" t="s">
        <v>520</v>
      </c>
      <c r="G59" s="34" t="s">
        <v>48</v>
      </c>
      <c r="H59" s="83">
        <v>12000000</v>
      </c>
      <c r="I59" s="83">
        <v>12000000</v>
      </c>
      <c r="J59" s="34" t="s">
        <v>32</v>
      </c>
      <c r="K59" s="32" t="s">
        <v>522</v>
      </c>
      <c r="L59" s="37" t="s">
        <v>69</v>
      </c>
    </row>
    <row r="60" spans="2:12" ht="51">
      <c r="B60" s="25">
        <v>80161500</v>
      </c>
      <c r="C60" s="44" t="s">
        <v>89</v>
      </c>
      <c r="D60" s="20" t="s">
        <v>515</v>
      </c>
      <c r="E60" s="82">
        <v>5</v>
      </c>
      <c r="F60" s="78" t="s">
        <v>520</v>
      </c>
      <c r="G60" s="34" t="s">
        <v>48</v>
      </c>
      <c r="H60" s="83">
        <v>8595000</v>
      </c>
      <c r="I60" s="83">
        <v>8595000</v>
      </c>
      <c r="J60" s="34" t="s">
        <v>32</v>
      </c>
      <c r="K60" s="32" t="s">
        <v>522</v>
      </c>
      <c r="L60" s="37" t="s">
        <v>69</v>
      </c>
    </row>
    <row r="61" spans="2:12" ht="60">
      <c r="B61" s="25">
        <v>80161500</v>
      </c>
      <c r="C61" s="44" t="s">
        <v>90</v>
      </c>
      <c r="D61" s="20" t="s">
        <v>515</v>
      </c>
      <c r="E61" s="82">
        <v>5</v>
      </c>
      <c r="F61" s="78" t="s">
        <v>520</v>
      </c>
      <c r="G61" s="34" t="s">
        <v>48</v>
      </c>
      <c r="H61" s="83">
        <v>14486200</v>
      </c>
      <c r="I61" s="83">
        <v>14486200</v>
      </c>
      <c r="J61" s="34" t="s">
        <v>32</v>
      </c>
      <c r="K61" s="32" t="s">
        <v>522</v>
      </c>
      <c r="L61" s="38" t="s">
        <v>125</v>
      </c>
    </row>
    <row r="62" spans="2:12" ht="51">
      <c r="B62" s="25">
        <v>80161500</v>
      </c>
      <c r="C62" s="44" t="s">
        <v>91</v>
      </c>
      <c r="D62" s="20" t="s">
        <v>515</v>
      </c>
      <c r="E62" s="82">
        <v>5</v>
      </c>
      <c r="F62" s="78" t="s">
        <v>520</v>
      </c>
      <c r="G62" s="34" t="s">
        <v>48</v>
      </c>
      <c r="H62" s="83">
        <v>10118100</v>
      </c>
      <c r="I62" s="83">
        <v>10118100</v>
      </c>
      <c r="J62" s="34" t="s">
        <v>32</v>
      </c>
      <c r="K62" s="32" t="s">
        <v>522</v>
      </c>
      <c r="L62" s="37" t="s">
        <v>69</v>
      </c>
    </row>
    <row r="63" spans="2:12" ht="45">
      <c r="B63" s="25">
        <v>80161500</v>
      </c>
      <c r="C63" s="44" t="s">
        <v>88</v>
      </c>
      <c r="D63" s="20" t="s">
        <v>515</v>
      </c>
      <c r="E63" s="82">
        <v>5</v>
      </c>
      <c r="F63" s="78" t="s">
        <v>520</v>
      </c>
      <c r="G63" s="34" t="s">
        <v>48</v>
      </c>
      <c r="H63" s="83">
        <v>10500000</v>
      </c>
      <c r="I63" s="83">
        <v>10500000</v>
      </c>
      <c r="J63" s="34" t="s">
        <v>32</v>
      </c>
      <c r="K63" s="32" t="s">
        <v>522</v>
      </c>
      <c r="L63" s="37" t="s">
        <v>69</v>
      </c>
    </row>
    <row r="64" spans="2:12" ht="45">
      <c r="B64" s="25">
        <v>80161500</v>
      </c>
      <c r="C64" s="44" t="s">
        <v>92</v>
      </c>
      <c r="D64" s="20" t="s">
        <v>515</v>
      </c>
      <c r="E64" s="82">
        <v>5</v>
      </c>
      <c r="F64" s="78" t="s">
        <v>520</v>
      </c>
      <c r="G64" s="34" t="s">
        <v>48</v>
      </c>
      <c r="H64" s="83">
        <v>8947395</v>
      </c>
      <c r="I64" s="83">
        <v>8947395</v>
      </c>
      <c r="J64" s="34" t="s">
        <v>32</v>
      </c>
      <c r="K64" s="32" t="s">
        <v>522</v>
      </c>
      <c r="L64" s="37" t="s">
        <v>69</v>
      </c>
    </row>
    <row r="65" spans="2:12" ht="51">
      <c r="B65" s="25">
        <v>80161500</v>
      </c>
      <c r="C65" s="44" t="s">
        <v>93</v>
      </c>
      <c r="D65" s="20" t="s">
        <v>515</v>
      </c>
      <c r="E65" s="82">
        <v>5</v>
      </c>
      <c r="F65" s="78" t="s">
        <v>520</v>
      </c>
      <c r="G65" s="34" t="s">
        <v>48</v>
      </c>
      <c r="H65" s="83">
        <v>8976590</v>
      </c>
      <c r="I65" s="83">
        <v>8976590</v>
      </c>
      <c r="J65" s="34" t="s">
        <v>32</v>
      </c>
      <c r="K65" s="32" t="s">
        <v>522</v>
      </c>
      <c r="L65" s="37" t="s">
        <v>69</v>
      </c>
    </row>
    <row r="66" spans="2:12" ht="45">
      <c r="B66" s="25">
        <v>80161500</v>
      </c>
      <c r="C66" s="44" t="s">
        <v>94</v>
      </c>
      <c r="D66" s="20" t="s">
        <v>515</v>
      </c>
      <c r="E66" s="82">
        <v>5</v>
      </c>
      <c r="F66" s="78" t="s">
        <v>520</v>
      </c>
      <c r="G66" s="34" t="s">
        <v>48</v>
      </c>
      <c r="H66" s="83">
        <v>15006210</v>
      </c>
      <c r="I66" s="83">
        <v>15006210</v>
      </c>
      <c r="J66" s="34" t="s">
        <v>32</v>
      </c>
      <c r="K66" s="32" t="s">
        <v>522</v>
      </c>
      <c r="L66" s="38" t="s">
        <v>126</v>
      </c>
    </row>
    <row r="67" spans="2:12" ht="45">
      <c r="B67" s="25">
        <v>80161500</v>
      </c>
      <c r="C67" s="44" t="s">
        <v>95</v>
      </c>
      <c r="D67" s="20" t="s">
        <v>515</v>
      </c>
      <c r="E67" s="82">
        <v>5</v>
      </c>
      <c r="F67" s="78" t="s">
        <v>520</v>
      </c>
      <c r="G67" s="34" t="s">
        <v>48</v>
      </c>
      <c r="H67" s="83">
        <v>9245885</v>
      </c>
      <c r="I67" s="83">
        <v>9245885</v>
      </c>
      <c r="J67" s="34" t="s">
        <v>32</v>
      </c>
      <c r="K67" s="32" t="s">
        <v>522</v>
      </c>
      <c r="L67" s="38" t="s">
        <v>126</v>
      </c>
    </row>
    <row r="68" spans="2:12" ht="45">
      <c r="B68" s="25">
        <v>80161500</v>
      </c>
      <c r="C68" s="44" t="s">
        <v>96</v>
      </c>
      <c r="D68" s="20" t="s">
        <v>515</v>
      </c>
      <c r="E68" s="82">
        <v>5</v>
      </c>
      <c r="F68" s="78" t="s">
        <v>520</v>
      </c>
      <c r="G68" s="34" t="s">
        <v>48</v>
      </c>
      <c r="H68" s="83">
        <v>14631610</v>
      </c>
      <c r="I68" s="83">
        <v>14631610</v>
      </c>
      <c r="J68" s="34" t="s">
        <v>32</v>
      </c>
      <c r="K68" s="32" t="s">
        <v>522</v>
      </c>
      <c r="L68" s="38" t="s">
        <v>51</v>
      </c>
    </row>
    <row r="69" spans="2:12" ht="45">
      <c r="B69" s="25">
        <v>80161500</v>
      </c>
      <c r="C69" s="44" t="s">
        <v>97</v>
      </c>
      <c r="D69" s="20" t="s">
        <v>515</v>
      </c>
      <c r="E69" s="82">
        <v>5</v>
      </c>
      <c r="F69" s="78" t="s">
        <v>520</v>
      </c>
      <c r="G69" s="34" t="s">
        <v>48</v>
      </c>
      <c r="H69" s="83">
        <v>13116360</v>
      </c>
      <c r="I69" s="83">
        <v>13116360</v>
      </c>
      <c r="J69" s="34" t="s">
        <v>32</v>
      </c>
      <c r="K69" s="32" t="s">
        <v>522</v>
      </c>
      <c r="L69" s="38" t="s">
        <v>124</v>
      </c>
    </row>
    <row r="70" spans="2:12" ht="45">
      <c r="B70" s="25">
        <v>80161500</v>
      </c>
      <c r="C70" s="44" t="s">
        <v>98</v>
      </c>
      <c r="D70" s="20" t="s">
        <v>515</v>
      </c>
      <c r="E70" s="82">
        <v>5</v>
      </c>
      <c r="F70" s="78" t="s">
        <v>520</v>
      </c>
      <c r="G70" s="34" t="s">
        <v>48</v>
      </c>
      <c r="H70" s="83">
        <v>9633740</v>
      </c>
      <c r="I70" s="83">
        <v>9633740</v>
      </c>
      <c r="J70" s="34" t="s">
        <v>32</v>
      </c>
      <c r="K70" s="32" t="s">
        <v>522</v>
      </c>
      <c r="L70" s="37" t="s">
        <v>51</v>
      </c>
    </row>
    <row r="71" spans="2:12" ht="45">
      <c r="B71" s="25">
        <v>80161500</v>
      </c>
      <c r="C71" s="44" t="s">
        <v>99</v>
      </c>
      <c r="D71" s="20" t="s">
        <v>515</v>
      </c>
      <c r="E71" s="82">
        <v>5</v>
      </c>
      <c r="F71" s="78" t="s">
        <v>520</v>
      </c>
      <c r="G71" s="34" t="s">
        <v>48</v>
      </c>
      <c r="H71" s="83">
        <v>9270000</v>
      </c>
      <c r="I71" s="83">
        <v>9270000</v>
      </c>
      <c r="J71" s="34" t="s">
        <v>32</v>
      </c>
      <c r="K71" s="32" t="s">
        <v>522</v>
      </c>
      <c r="L71" s="37" t="s">
        <v>51</v>
      </c>
    </row>
    <row r="72" spans="2:12" ht="38.25">
      <c r="B72" s="25">
        <v>80161500</v>
      </c>
      <c r="C72" s="44" t="s">
        <v>100</v>
      </c>
      <c r="D72" s="20" t="s">
        <v>515</v>
      </c>
      <c r="E72" s="82">
        <v>5</v>
      </c>
      <c r="F72" s="78" t="s">
        <v>520</v>
      </c>
      <c r="G72" s="34" t="s">
        <v>48</v>
      </c>
      <c r="H72" s="83">
        <v>21368840</v>
      </c>
      <c r="I72" s="83">
        <v>21368840</v>
      </c>
      <c r="J72" s="34" t="s">
        <v>32</v>
      </c>
      <c r="K72" s="32" t="s">
        <v>522</v>
      </c>
      <c r="L72" s="38" t="s">
        <v>122</v>
      </c>
    </row>
    <row r="73" spans="2:12" ht="51">
      <c r="B73" s="25">
        <v>80161500</v>
      </c>
      <c r="C73" s="44" t="s">
        <v>101</v>
      </c>
      <c r="D73" s="20" t="s">
        <v>515</v>
      </c>
      <c r="E73" s="82">
        <v>5</v>
      </c>
      <c r="F73" s="78" t="s">
        <v>520</v>
      </c>
      <c r="G73" s="34" t="s">
        <v>48</v>
      </c>
      <c r="H73" s="83">
        <v>26097230</v>
      </c>
      <c r="I73" s="83">
        <v>26097230</v>
      </c>
      <c r="J73" s="34" t="s">
        <v>32</v>
      </c>
      <c r="K73" s="32" t="s">
        <v>522</v>
      </c>
      <c r="L73" s="38" t="s">
        <v>122</v>
      </c>
    </row>
    <row r="74" spans="2:12" ht="38.25">
      <c r="B74" s="25">
        <v>80161500</v>
      </c>
      <c r="C74" s="44" t="s">
        <v>102</v>
      </c>
      <c r="D74" s="20" t="s">
        <v>515</v>
      </c>
      <c r="E74" s="82">
        <v>5</v>
      </c>
      <c r="F74" s="78" t="s">
        <v>520</v>
      </c>
      <c r="G74" s="34" t="s">
        <v>48</v>
      </c>
      <c r="H74" s="83">
        <v>32207825</v>
      </c>
      <c r="I74" s="83">
        <v>32207825</v>
      </c>
      <c r="J74" s="34" t="s">
        <v>32</v>
      </c>
      <c r="K74" s="32" t="s">
        <v>522</v>
      </c>
      <c r="L74" s="38" t="s">
        <v>122</v>
      </c>
    </row>
    <row r="75" spans="2:13" ht="45">
      <c r="B75" s="25">
        <v>80161500</v>
      </c>
      <c r="C75" s="44" t="s">
        <v>103</v>
      </c>
      <c r="D75" s="20" t="s">
        <v>515</v>
      </c>
      <c r="E75" s="82">
        <v>5</v>
      </c>
      <c r="F75" s="78" t="s">
        <v>520</v>
      </c>
      <c r="G75" s="34" t="s">
        <v>48</v>
      </c>
      <c r="H75" s="83">
        <v>15500000</v>
      </c>
      <c r="I75" s="83">
        <v>15500000</v>
      </c>
      <c r="J75" s="34" t="s">
        <v>32</v>
      </c>
      <c r="K75" s="32" t="s">
        <v>522</v>
      </c>
      <c r="L75" s="38" t="s">
        <v>123</v>
      </c>
      <c r="M75" s="40"/>
    </row>
    <row r="76" spans="2:12" ht="51">
      <c r="B76" s="25">
        <v>80161500</v>
      </c>
      <c r="C76" s="44" t="s">
        <v>89</v>
      </c>
      <c r="D76" s="20" t="s">
        <v>515</v>
      </c>
      <c r="E76" s="82">
        <v>5</v>
      </c>
      <c r="F76" s="78" t="s">
        <v>520</v>
      </c>
      <c r="G76" s="34" t="s">
        <v>48</v>
      </c>
      <c r="H76" s="83">
        <v>8976590</v>
      </c>
      <c r="I76" s="83">
        <v>8976590</v>
      </c>
      <c r="J76" s="34" t="s">
        <v>32</v>
      </c>
      <c r="K76" s="32" t="s">
        <v>522</v>
      </c>
      <c r="L76" s="37" t="s">
        <v>69</v>
      </c>
    </row>
    <row r="77" spans="2:12" ht="45">
      <c r="B77" s="25">
        <v>80161500</v>
      </c>
      <c r="C77" s="44" t="s">
        <v>104</v>
      </c>
      <c r="D77" s="20" t="s">
        <v>515</v>
      </c>
      <c r="E77" s="82">
        <v>5</v>
      </c>
      <c r="F77" s="78" t="s">
        <v>520</v>
      </c>
      <c r="G77" s="34" t="s">
        <v>48</v>
      </c>
      <c r="H77" s="83">
        <v>9270000</v>
      </c>
      <c r="I77" s="83">
        <v>9270000</v>
      </c>
      <c r="J77" s="34" t="s">
        <v>32</v>
      </c>
      <c r="K77" s="32" t="s">
        <v>522</v>
      </c>
      <c r="L77" s="38" t="s">
        <v>51</v>
      </c>
    </row>
    <row r="78" spans="2:12" ht="51">
      <c r="B78" s="25">
        <v>80161500</v>
      </c>
      <c r="C78" s="44" t="s">
        <v>105</v>
      </c>
      <c r="D78" s="20" t="s">
        <v>515</v>
      </c>
      <c r="E78" s="82">
        <v>5</v>
      </c>
      <c r="F78" s="78" t="s">
        <v>520</v>
      </c>
      <c r="G78" s="34" t="s">
        <v>48</v>
      </c>
      <c r="H78" s="83">
        <v>12875000</v>
      </c>
      <c r="I78" s="83">
        <v>12875000</v>
      </c>
      <c r="J78" s="34" t="s">
        <v>32</v>
      </c>
      <c r="K78" s="32" t="s">
        <v>522</v>
      </c>
      <c r="L78" s="38" t="s">
        <v>51</v>
      </c>
    </row>
    <row r="79" spans="2:12" ht="45">
      <c r="B79" s="25">
        <v>80161500</v>
      </c>
      <c r="C79" s="44" t="s">
        <v>104</v>
      </c>
      <c r="D79" s="20" t="s">
        <v>515</v>
      </c>
      <c r="E79" s="82">
        <v>5</v>
      </c>
      <c r="F79" s="78" t="s">
        <v>520</v>
      </c>
      <c r="G79" s="34" t="s">
        <v>48</v>
      </c>
      <c r="H79" s="83">
        <v>9785000</v>
      </c>
      <c r="I79" s="83">
        <v>9785000</v>
      </c>
      <c r="J79" s="34" t="s">
        <v>32</v>
      </c>
      <c r="K79" s="32" t="s">
        <v>522</v>
      </c>
      <c r="L79" s="37" t="s">
        <v>51</v>
      </c>
    </row>
    <row r="80" spans="2:12" ht="51">
      <c r="B80" s="25">
        <v>80161500</v>
      </c>
      <c r="C80" s="44" t="s">
        <v>106</v>
      </c>
      <c r="D80" s="20" t="s">
        <v>515</v>
      </c>
      <c r="E80" s="82">
        <v>5</v>
      </c>
      <c r="F80" s="78" t="s">
        <v>520</v>
      </c>
      <c r="G80" s="34" t="s">
        <v>48</v>
      </c>
      <c r="H80" s="83">
        <v>12875000</v>
      </c>
      <c r="I80" s="83">
        <v>12875000</v>
      </c>
      <c r="J80" s="34" t="s">
        <v>32</v>
      </c>
      <c r="K80" s="32" t="s">
        <v>522</v>
      </c>
      <c r="L80" s="38" t="s">
        <v>51</v>
      </c>
    </row>
    <row r="81" spans="2:12" ht="45">
      <c r="B81" s="25">
        <v>80161500</v>
      </c>
      <c r="C81" s="44" t="s">
        <v>107</v>
      </c>
      <c r="D81" s="20" t="s">
        <v>515</v>
      </c>
      <c r="E81" s="82">
        <v>5</v>
      </c>
      <c r="F81" s="78" t="s">
        <v>520</v>
      </c>
      <c r="G81" s="34" t="s">
        <v>48</v>
      </c>
      <c r="H81" s="83">
        <v>11500000</v>
      </c>
      <c r="I81" s="83">
        <v>11500000</v>
      </c>
      <c r="J81" s="34" t="s">
        <v>32</v>
      </c>
      <c r="K81" s="32" t="s">
        <v>522</v>
      </c>
      <c r="L81" s="38" t="s">
        <v>123</v>
      </c>
    </row>
    <row r="82" spans="2:12" ht="45">
      <c r="B82" s="25">
        <v>80161500</v>
      </c>
      <c r="C82" s="44" t="s">
        <v>108</v>
      </c>
      <c r="D82" s="20" t="s">
        <v>515</v>
      </c>
      <c r="E82" s="82">
        <v>5</v>
      </c>
      <c r="F82" s="78" t="s">
        <v>520</v>
      </c>
      <c r="G82" s="34" t="s">
        <v>48</v>
      </c>
      <c r="H82" s="83">
        <v>11500000</v>
      </c>
      <c r="I82" s="83">
        <v>11500000</v>
      </c>
      <c r="J82" s="34" t="s">
        <v>32</v>
      </c>
      <c r="K82" s="32" t="s">
        <v>522</v>
      </c>
      <c r="L82" s="38" t="s">
        <v>123</v>
      </c>
    </row>
    <row r="83" spans="2:12" ht="60">
      <c r="B83" s="25">
        <v>80161500</v>
      </c>
      <c r="C83" s="44" t="s">
        <v>109</v>
      </c>
      <c r="D83" s="20" t="s">
        <v>515</v>
      </c>
      <c r="E83" s="82">
        <v>5</v>
      </c>
      <c r="F83" s="78" t="s">
        <v>520</v>
      </c>
      <c r="G83" s="34" t="s">
        <v>48</v>
      </c>
      <c r="H83" s="83">
        <v>38625000</v>
      </c>
      <c r="I83" s="83">
        <v>38625000</v>
      </c>
      <c r="J83" s="34" t="s">
        <v>32</v>
      </c>
      <c r="K83" s="32" t="s">
        <v>522</v>
      </c>
      <c r="L83" s="38" t="s">
        <v>125</v>
      </c>
    </row>
    <row r="84" spans="2:12" ht="60">
      <c r="B84" s="25">
        <v>80161500</v>
      </c>
      <c r="C84" s="44" t="s">
        <v>110</v>
      </c>
      <c r="D84" s="20" t="s">
        <v>515</v>
      </c>
      <c r="E84" s="82">
        <v>5</v>
      </c>
      <c r="F84" s="78" t="s">
        <v>520</v>
      </c>
      <c r="G84" s="34" t="s">
        <v>48</v>
      </c>
      <c r="H84" s="83">
        <v>15645290</v>
      </c>
      <c r="I84" s="83">
        <v>15645290</v>
      </c>
      <c r="J84" s="34" t="s">
        <v>32</v>
      </c>
      <c r="K84" s="32" t="s">
        <v>522</v>
      </c>
      <c r="L84" s="38" t="s">
        <v>125</v>
      </c>
    </row>
    <row r="85" spans="2:12" ht="45">
      <c r="B85" s="25">
        <v>80161500</v>
      </c>
      <c r="C85" s="44" t="s">
        <v>111</v>
      </c>
      <c r="D85" s="20" t="s">
        <v>515</v>
      </c>
      <c r="E85" s="82">
        <v>5</v>
      </c>
      <c r="F85" s="78" t="s">
        <v>520</v>
      </c>
      <c r="G85" s="34" t="s">
        <v>48</v>
      </c>
      <c r="H85" s="83">
        <v>26000000</v>
      </c>
      <c r="I85" s="83">
        <v>26000000</v>
      </c>
      <c r="J85" s="34" t="s">
        <v>32</v>
      </c>
      <c r="K85" s="32" t="s">
        <v>522</v>
      </c>
      <c r="L85" s="37" t="s">
        <v>85</v>
      </c>
    </row>
    <row r="86" spans="2:12" ht="51">
      <c r="B86" s="25">
        <v>80161500</v>
      </c>
      <c r="C86" s="44" t="s">
        <v>112</v>
      </c>
      <c r="D86" s="20" t="s">
        <v>515</v>
      </c>
      <c r="E86" s="82">
        <v>5</v>
      </c>
      <c r="F86" s="78" t="s">
        <v>520</v>
      </c>
      <c r="G86" s="34" t="s">
        <v>48</v>
      </c>
      <c r="H86" s="83">
        <v>23038635</v>
      </c>
      <c r="I86" s="83">
        <v>23038635</v>
      </c>
      <c r="J86" s="34" t="s">
        <v>32</v>
      </c>
      <c r="K86" s="32" t="s">
        <v>522</v>
      </c>
      <c r="L86" s="37" t="s">
        <v>128</v>
      </c>
    </row>
    <row r="87" spans="2:12" ht="51">
      <c r="B87" s="25">
        <v>80161500</v>
      </c>
      <c r="C87" s="44" t="s">
        <v>113</v>
      </c>
      <c r="D87" s="20" t="s">
        <v>515</v>
      </c>
      <c r="E87" s="82">
        <v>5</v>
      </c>
      <c r="F87" s="78" t="s">
        <v>520</v>
      </c>
      <c r="G87" s="34" t="s">
        <v>48</v>
      </c>
      <c r="H87" s="83">
        <v>23038635</v>
      </c>
      <c r="I87" s="83">
        <v>23038635</v>
      </c>
      <c r="J87" s="34" t="s">
        <v>32</v>
      </c>
      <c r="K87" s="32" t="s">
        <v>522</v>
      </c>
      <c r="L87" s="37" t="s">
        <v>128</v>
      </c>
    </row>
    <row r="88" spans="2:12" ht="45">
      <c r="B88" s="25">
        <v>80161500</v>
      </c>
      <c r="C88" s="44" t="s">
        <v>114</v>
      </c>
      <c r="D88" s="20" t="s">
        <v>515</v>
      </c>
      <c r="E88" s="82">
        <v>5</v>
      </c>
      <c r="F88" s="78" t="s">
        <v>520</v>
      </c>
      <c r="G88" s="34" t="s">
        <v>48</v>
      </c>
      <c r="H88" s="83">
        <v>23038635</v>
      </c>
      <c r="I88" s="83">
        <v>23038635</v>
      </c>
      <c r="J88" s="34" t="s">
        <v>32</v>
      </c>
      <c r="K88" s="32" t="s">
        <v>522</v>
      </c>
      <c r="L88" s="37" t="s">
        <v>128</v>
      </c>
    </row>
    <row r="89" spans="2:12" ht="45">
      <c r="B89" s="25">
        <v>80161500</v>
      </c>
      <c r="C89" s="44" t="s">
        <v>115</v>
      </c>
      <c r="D89" s="20" t="s">
        <v>515</v>
      </c>
      <c r="E89" s="82">
        <v>5</v>
      </c>
      <c r="F89" s="78" t="s">
        <v>520</v>
      </c>
      <c r="G89" s="34" t="s">
        <v>48</v>
      </c>
      <c r="H89" s="83">
        <v>23038635</v>
      </c>
      <c r="I89" s="83">
        <v>23038635</v>
      </c>
      <c r="J89" s="34" t="s">
        <v>32</v>
      </c>
      <c r="K89" s="32" t="s">
        <v>522</v>
      </c>
      <c r="L89" s="37" t="s">
        <v>128</v>
      </c>
    </row>
    <row r="90" spans="2:12" ht="45">
      <c r="B90" s="25">
        <v>80161500</v>
      </c>
      <c r="C90" s="44" t="s">
        <v>116</v>
      </c>
      <c r="D90" s="20" t="s">
        <v>515</v>
      </c>
      <c r="E90" s="82">
        <v>5</v>
      </c>
      <c r="F90" s="78" t="s">
        <v>520</v>
      </c>
      <c r="G90" s="34" t="s">
        <v>48</v>
      </c>
      <c r="H90" s="83">
        <v>23029550</v>
      </c>
      <c r="I90" s="83">
        <v>23029550</v>
      </c>
      <c r="J90" s="34" t="s">
        <v>32</v>
      </c>
      <c r="K90" s="32" t="s">
        <v>522</v>
      </c>
      <c r="L90" s="37" t="s">
        <v>128</v>
      </c>
    </row>
    <row r="91" spans="2:12" ht="45">
      <c r="B91" s="25">
        <v>80161500</v>
      </c>
      <c r="C91" s="44" t="s">
        <v>117</v>
      </c>
      <c r="D91" s="20" t="s">
        <v>515</v>
      </c>
      <c r="E91" s="82">
        <v>5</v>
      </c>
      <c r="F91" s="78" t="s">
        <v>520</v>
      </c>
      <c r="G91" s="34" t="s">
        <v>48</v>
      </c>
      <c r="H91" s="83">
        <v>12875000</v>
      </c>
      <c r="I91" s="83">
        <v>12875000</v>
      </c>
      <c r="J91" s="34" t="s">
        <v>32</v>
      </c>
      <c r="K91" s="32" t="s">
        <v>522</v>
      </c>
      <c r="L91" s="37" t="s">
        <v>51</v>
      </c>
    </row>
    <row r="92" spans="2:12" ht="45">
      <c r="B92" s="25">
        <v>80161500</v>
      </c>
      <c r="C92" s="44" t="s">
        <v>118</v>
      </c>
      <c r="D92" s="20" t="s">
        <v>515</v>
      </c>
      <c r="E92" s="82">
        <v>5</v>
      </c>
      <c r="F92" s="78" t="s">
        <v>520</v>
      </c>
      <c r="G92" s="34" t="s">
        <v>48</v>
      </c>
      <c r="H92" s="83">
        <v>13000000</v>
      </c>
      <c r="I92" s="83">
        <v>13000000</v>
      </c>
      <c r="J92" s="34" t="s">
        <v>32</v>
      </c>
      <c r="K92" s="32" t="s">
        <v>522</v>
      </c>
      <c r="L92" s="38" t="s">
        <v>127</v>
      </c>
    </row>
    <row r="93" spans="2:12" ht="45">
      <c r="B93" s="25">
        <v>80161500</v>
      </c>
      <c r="C93" s="44" t="s">
        <v>119</v>
      </c>
      <c r="D93" s="20" t="s">
        <v>515</v>
      </c>
      <c r="E93" s="82">
        <v>5</v>
      </c>
      <c r="F93" s="78" t="s">
        <v>520</v>
      </c>
      <c r="G93" s="34" t="s">
        <v>48</v>
      </c>
      <c r="H93" s="83">
        <v>9270000</v>
      </c>
      <c r="I93" s="83">
        <v>9270000</v>
      </c>
      <c r="J93" s="34" t="s">
        <v>32</v>
      </c>
      <c r="K93" s="32" t="s">
        <v>522</v>
      </c>
      <c r="L93" s="38" t="s">
        <v>51</v>
      </c>
    </row>
    <row r="94" spans="2:12" ht="45">
      <c r="B94" s="25">
        <v>80161500</v>
      </c>
      <c r="C94" s="44" t="s">
        <v>120</v>
      </c>
      <c r="D94" s="20" t="s">
        <v>515</v>
      </c>
      <c r="E94" s="82">
        <v>5</v>
      </c>
      <c r="F94" s="78" t="s">
        <v>520</v>
      </c>
      <c r="G94" s="34" t="s">
        <v>48</v>
      </c>
      <c r="H94" s="83">
        <v>10500000</v>
      </c>
      <c r="I94" s="83">
        <v>10500000</v>
      </c>
      <c r="J94" s="34" t="s">
        <v>32</v>
      </c>
      <c r="K94" s="32" t="s">
        <v>522</v>
      </c>
      <c r="L94" s="37" t="s">
        <v>69</v>
      </c>
    </row>
    <row r="95" spans="2:12" ht="45">
      <c r="B95" s="25">
        <v>80161500</v>
      </c>
      <c r="C95" s="44" t="s">
        <v>121</v>
      </c>
      <c r="D95" s="20" t="s">
        <v>515</v>
      </c>
      <c r="E95" s="82">
        <v>5</v>
      </c>
      <c r="F95" s="78" t="s">
        <v>520</v>
      </c>
      <c r="G95" s="34" t="s">
        <v>48</v>
      </c>
      <c r="H95" s="83">
        <v>8571428.57142857</v>
      </c>
      <c r="I95" s="83">
        <v>8571428.57142857</v>
      </c>
      <c r="J95" s="34" t="s">
        <v>32</v>
      </c>
      <c r="K95" s="32" t="s">
        <v>522</v>
      </c>
      <c r="L95" s="38" t="s">
        <v>51</v>
      </c>
    </row>
    <row r="96" spans="2:12" ht="51">
      <c r="B96" s="25">
        <v>80161500</v>
      </c>
      <c r="C96" s="44" t="s">
        <v>129</v>
      </c>
      <c r="D96" s="20" t="s">
        <v>515</v>
      </c>
      <c r="E96" s="82">
        <v>5</v>
      </c>
      <c r="F96" s="78" t="s">
        <v>520</v>
      </c>
      <c r="G96" s="34" t="s">
        <v>48</v>
      </c>
      <c r="H96" s="83">
        <v>23175000</v>
      </c>
      <c r="I96" s="83">
        <v>23175000</v>
      </c>
      <c r="J96" s="34" t="s">
        <v>32</v>
      </c>
      <c r="K96" s="32" t="s">
        <v>522</v>
      </c>
      <c r="L96" s="38" t="s">
        <v>71</v>
      </c>
    </row>
    <row r="97" spans="2:12" ht="51">
      <c r="B97" s="25">
        <v>80161500</v>
      </c>
      <c r="C97" s="44" t="s">
        <v>130</v>
      </c>
      <c r="D97" s="20" t="s">
        <v>515</v>
      </c>
      <c r="E97" s="82">
        <v>5</v>
      </c>
      <c r="F97" s="78" t="s">
        <v>520</v>
      </c>
      <c r="G97" s="34" t="s">
        <v>48</v>
      </c>
      <c r="H97" s="83">
        <v>22500000</v>
      </c>
      <c r="I97" s="83">
        <v>22500000</v>
      </c>
      <c r="J97" s="34" t="s">
        <v>32</v>
      </c>
      <c r="K97" s="32" t="s">
        <v>522</v>
      </c>
      <c r="L97" s="38" t="s">
        <v>71</v>
      </c>
    </row>
    <row r="98" spans="2:12" ht="45">
      <c r="B98" s="25">
        <v>80161500</v>
      </c>
      <c r="C98" s="44" t="s">
        <v>131</v>
      </c>
      <c r="D98" s="20" t="s">
        <v>515</v>
      </c>
      <c r="E98" s="82">
        <v>5</v>
      </c>
      <c r="F98" s="78" t="s">
        <v>520</v>
      </c>
      <c r="G98" s="34" t="s">
        <v>48</v>
      </c>
      <c r="H98" s="83">
        <v>14500000</v>
      </c>
      <c r="I98" s="83">
        <v>14500000</v>
      </c>
      <c r="J98" s="34" t="s">
        <v>32</v>
      </c>
      <c r="K98" s="32" t="s">
        <v>522</v>
      </c>
      <c r="L98" s="38" t="s">
        <v>71</v>
      </c>
    </row>
    <row r="99" spans="2:12" ht="51">
      <c r="B99" s="25">
        <v>80161500</v>
      </c>
      <c r="C99" s="44" t="s">
        <v>132</v>
      </c>
      <c r="D99" s="20" t="s">
        <v>515</v>
      </c>
      <c r="E99" s="82">
        <v>5</v>
      </c>
      <c r="F99" s="78" t="s">
        <v>520</v>
      </c>
      <c r="G99" s="34" t="s">
        <v>48</v>
      </c>
      <c r="H99" s="83">
        <v>20600000</v>
      </c>
      <c r="I99" s="83">
        <v>20600000</v>
      </c>
      <c r="J99" s="34" t="s">
        <v>32</v>
      </c>
      <c r="K99" s="32" t="s">
        <v>522</v>
      </c>
      <c r="L99" s="38" t="s">
        <v>71</v>
      </c>
    </row>
    <row r="100" spans="2:12" ht="45">
      <c r="B100" s="25">
        <v>80161500</v>
      </c>
      <c r="C100" s="44" t="s">
        <v>133</v>
      </c>
      <c r="D100" s="20" t="s">
        <v>515</v>
      </c>
      <c r="E100" s="82">
        <v>5</v>
      </c>
      <c r="F100" s="78" t="s">
        <v>520</v>
      </c>
      <c r="G100" s="34" t="s">
        <v>48</v>
      </c>
      <c r="H100" s="83">
        <v>14500000</v>
      </c>
      <c r="I100" s="83">
        <v>14500000</v>
      </c>
      <c r="J100" s="34" t="s">
        <v>32</v>
      </c>
      <c r="K100" s="32" t="s">
        <v>522</v>
      </c>
      <c r="L100" s="38" t="s">
        <v>71</v>
      </c>
    </row>
    <row r="101" spans="2:12" ht="51">
      <c r="B101" s="25">
        <v>80161500</v>
      </c>
      <c r="C101" s="44" t="s">
        <v>134</v>
      </c>
      <c r="D101" s="20" t="s">
        <v>515</v>
      </c>
      <c r="E101" s="82">
        <v>5</v>
      </c>
      <c r="F101" s="78" t="s">
        <v>520</v>
      </c>
      <c r="G101" s="34" t="s">
        <v>48</v>
      </c>
      <c r="H101" s="83">
        <v>14500000</v>
      </c>
      <c r="I101" s="83">
        <v>14500000</v>
      </c>
      <c r="J101" s="34" t="s">
        <v>32</v>
      </c>
      <c r="K101" s="32" t="s">
        <v>522</v>
      </c>
      <c r="L101" s="38" t="s">
        <v>71</v>
      </c>
    </row>
    <row r="102" spans="2:12" ht="45">
      <c r="B102" s="25">
        <v>80161500</v>
      </c>
      <c r="C102" s="44" t="s">
        <v>135</v>
      </c>
      <c r="D102" s="20" t="s">
        <v>515</v>
      </c>
      <c r="E102" s="82">
        <v>5</v>
      </c>
      <c r="F102" s="78" t="s">
        <v>520</v>
      </c>
      <c r="G102" s="34" t="s">
        <v>48</v>
      </c>
      <c r="H102" s="83">
        <v>14500000</v>
      </c>
      <c r="I102" s="83">
        <v>14500000</v>
      </c>
      <c r="J102" s="34" t="s">
        <v>32</v>
      </c>
      <c r="K102" s="32" t="s">
        <v>522</v>
      </c>
      <c r="L102" s="38" t="s">
        <v>71</v>
      </c>
    </row>
    <row r="103" spans="2:12" ht="45">
      <c r="B103" s="25">
        <v>80161500</v>
      </c>
      <c r="C103" s="44" t="s">
        <v>136</v>
      </c>
      <c r="D103" s="20" t="s">
        <v>515</v>
      </c>
      <c r="E103" s="82">
        <v>5</v>
      </c>
      <c r="F103" s="78" t="s">
        <v>520</v>
      </c>
      <c r="G103" s="34" t="s">
        <v>48</v>
      </c>
      <c r="H103" s="83">
        <v>23000000</v>
      </c>
      <c r="I103" s="83">
        <v>23000000</v>
      </c>
      <c r="J103" s="34" t="s">
        <v>32</v>
      </c>
      <c r="K103" s="32" t="s">
        <v>522</v>
      </c>
      <c r="L103" s="38" t="s">
        <v>71</v>
      </c>
    </row>
    <row r="104" spans="2:12" ht="45">
      <c r="B104" s="25">
        <v>80161500</v>
      </c>
      <c r="C104" s="44" t="s">
        <v>137</v>
      </c>
      <c r="D104" s="20" t="s">
        <v>515</v>
      </c>
      <c r="E104" s="82">
        <v>5</v>
      </c>
      <c r="F104" s="78" t="s">
        <v>520</v>
      </c>
      <c r="G104" s="34" t="s">
        <v>48</v>
      </c>
      <c r="H104" s="83">
        <v>14486200</v>
      </c>
      <c r="I104" s="83">
        <v>14486200</v>
      </c>
      <c r="J104" s="34" t="s">
        <v>32</v>
      </c>
      <c r="K104" s="32" t="s">
        <v>522</v>
      </c>
      <c r="L104" s="38" t="s">
        <v>71</v>
      </c>
    </row>
    <row r="105" spans="2:12" ht="45">
      <c r="B105" s="25">
        <v>80161500</v>
      </c>
      <c r="C105" s="44" t="s">
        <v>138</v>
      </c>
      <c r="D105" s="20" t="s">
        <v>515</v>
      </c>
      <c r="E105" s="82">
        <v>5</v>
      </c>
      <c r="F105" s="78" t="s">
        <v>520</v>
      </c>
      <c r="G105" s="34" t="s">
        <v>48</v>
      </c>
      <c r="H105" s="83">
        <v>18500000</v>
      </c>
      <c r="I105" s="83">
        <v>18500000</v>
      </c>
      <c r="J105" s="34" t="s">
        <v>32</v>
      </c>
      <c r="K105" s="32" t="s">
        <v>522</v>
      </c>
      <c r="L105" s="38" t="s">
        <v>71</v>
      </c>
    </row>
    <row r="106" spans="2:12" ht="45">
      <c r="B106" s="58">
        <v>95121700</v>
      </c>
      <c r="C106" s="44" t="s">
        <v>139</v>
      </c>
      <c r="D106" s="20" t="s">
        <v>509</v>
      </c>
      <c r="E106" s="82" t="s">
        <v>140</v>
      </c>
      <c r="F106" s="78" t="s">
        <v>520</v>
      </c>
      <c r="G106" s="34" t="s">
        <v>48</v>
      </c>
      <c r="H106" s="83">
        <v>800000000</v>
      </c>
      <c r="I106" s="83">
        <v>800000000</v>
      </c>
      <c r="J106" s="34" t="s">
        <v>32</v>
      </c>
      <c r="K106" s="32" t="s">
        <v>522</v>
      </c>
      <c r="L106" s="37" t="s">
        <v>51</v>
      </c>
    </row>
    <row r="107" spans="2:12" ht="45">
      <c r="B107" s="25">
        <v>80161500</v>
      </c>
      <c r="C107" s="45" t="s">
        <v>141</v>
      </c>
      <c r="D107" s="20" t="s">
        <v>515</v>
      </c>
      <c r="E107" s="82">
        <v>5</v>
      </c>
      <c r="F107" s="78" t="s">
        <v>520</v>
      </c>
      <c r="G107" s="34" t="s">
        <v>48</v>
      </c>
      <c r="H107" s="83">
        <v>8599220</v>
      </c>
      <c r="I107" s="83">
        <v>8599220</v>
      </c>
      <c r="J107" s="34" t="s">
        <v>32</v>
      </c>
      <c r="K107" s="32" t="s">
        <v>522</v>
      </c>
      <c r="L107" s="38" t="s">
        <v>69</v>
      </c>
    </row>
    <row r="108" spans="2:12" ht="45">
      <c r="B108" s="25">
        <v>80161500</v>
      </c>
      <c r="C108" s="45" t="s">
        <v>142</v>
      </c>
      <c r="D108" s="20" t="s">
        <v>515</v>
      </c>
      <c r="E108" s="82">
        <v>5</v>
      </c>
      <c r="F108" s="78" t="s">
        <v>520</v>
      </c>
      <c r="G108" s="34" t="s">
        <v>48</v>
      </c>
      <c r="H108" s="83">
        <v>8857195</v>
      </c>
      <c r="I108" s="83">
        <v>8857195</v>
      </c>
      <c r="J108" s="34" t="s">
        <v>32</v>
      </c>
      <c r="K108" s="32" t="s">
        <v>522</v>
      </c>
      <c r="L108" s="38" t="s">
        <v>69</v>
      </c>
    </row>
    <row r="109" spans="2:12" ht="45">
      <c r="B109" s="25">
        <v>80161500</v>
      </c>
      <c r="C109" s="45" t="s">
        <v>143</v>
      </c>
      <c r="D109" s="20" t="s">
        <v>515</v>
      </c>
      <c r="E109" s="82">
        <v>5</v>
      </c>
      <c r="F109" s="78" t="s">
        <v>520</v>
      </c>
      <c r="G109" s="34" t="s">
        <v>48</v>
      </c>
      <c r="H109" s="83">
        <v>8857195</v>
      </c>
      <c r="I109" s="83">
        <v>8857195</v>
      </c>
      <c r="J109" s="34" t="s">
        <v>32</v>
      </c>
      <c r="K109" s="32" t="s">
        <v>522</v>
      </c>
      <c r="L109" s="38" t="s">
        <v>69</v>
      </c>
    </row>
    <row r="110" spans="2:12" ht="45">
      <c r="B110" s="25">
        <v>80161500</v>
      </c>
      <c r="C110" s="45" t="s">
        <v>144</v>
      </c>
      <c r="D110" s="20" t="s">
        <v>515</v>
      </c>
      <c r="E110" s="82">
        <v>5</v>
      </c>
      <c r="F110" s="78" t="s">
        <v>520</v>
      </c>
      <c r="G110" s="34" t="s">
        <v>48</v>
      </c>
      <c r="H110" s="83">
        <v>9362700</v>
      </c>
      <c r="I110" s="83">
        <v>9362700</v>
      </c>
      <c r="J110" s="34" t="s">
        <v>32</v>
      </c>
      <c r="K110" s="32" t="s">
        <v>522</v>
      </c>
      <c r="L110" s="38" t="s">
        <v>69</v>
      </c>
    </row>
    <row r="111" spans="2:12" ht="45">
      <c r="B111" s="25">
        <v>80161500</v>
      </c>
      <c r="C111" s="45" t="s">
        <v>141</v>
      </c>
      <c r="D111" s="20" t="s">
        <v>515</v>
      </c>
      <c r="E111" s="82">
        <v>5</v>
      </c>
      <c r="F111" s="78" t="s">
        <v>520</v>
      </c>
      <c r="G111" s="34" t="s">
        <v>48</v>
      </c>
      <c r="H111" s="83">
        <v>8857195</v>
      </c>
      <c r="I111" s="83">
        <v>8857195</v>
      </c>
      <c r="J111" s="34" t="s">
        <v>32</v>
      </c>
      <c r="K111" s="32" t="s">
        <v>522</v>
      </c>
      <c r="L111" s="38" t="s">
        <v>69</v>
      </c>
    </row>
    <row r="112" spans="2:12" ht="45">
      <c r="B112" s="25">
        <v>80161500</v>
      </c>
      <c r="C112" s="45" t="s">
        <v>141</v>
      </c>
      <c r="D112" s="20" t="s">
        <v>515</v>
      </c>
      <c r="E112" s="82">
        <v>5</v>
      </c>
      <c r="F112" s="78" t="s">
        <v>520</v>
      </c>
      <c r="G112" s="34" t="s">
        <v>48</v>
      </c>
      <c r="H112" s="83">
        <v>5061254.285714285</v>
      </c>
      <c r="I112" s="83">
        <v>5061254.285714285</v>
      </c>
      <c r="J112" s="34" t="s">
        <v>32</v>
      </c>
      <c r="K112" s="32" t="s">
        <v>522</v>
      </c>
      <c r="L112" s="38" t="s">
        <v>69</v>
      </c>
    </row>
    <row r="113" spans="2:12" ht="45">
      <c r="B113" s="25">
        <v>80161500</v>
      </c>
      <c r="C113" s="45" t="s">
        <v>144</v>
      </c>
      <c r="D113" s="20" t="s">
        <v>515</v>
      </c>
      <c r="E113" s="82">
        <v>5</v>
      </c>
      <c r="F113" s="78" t="s">
        <v>520</v>
      </c>
      <c r="G113" s="34" t="s">
        <v>48</v>
      </c>
      <c r="H113" s="83">
        <v>8595000</v>
      </c>
      <c r="I113" s="83">
        <v>8595000</v>
      </c>
      <c r="J113" s="34" t="s">
        <v>32</v>
      </c>
      <c r="K113" s="32" t="s">
        <v>522</v>
      </c>
      <c r="L113" s="38" t="s">
        <v>69</v>
      </c>
    </row>
    <row r="114" spans="2:12" ht="45">
      <c r="B114" s="25">
        <v>80161500</v>
      </c>
      <c r="C114" s="45" t="s">
        <v>145</v>
      </c>
      <c r="D114" s="20" t="s">
        <v>515</v>
      </c>
      <c r="E114" s="82">
        <v>5</v>
      </c>
      <c r="F114" s="78" t="s">
        <v>520</v>
      </c>
      <c r="G114" s="34" t="s">
        <v>48</v>
      </c>
      <c r="H114" s="83">
        <v>8595000</v>
      </c>
      <c r="I114" s="83">
        <v>8595000</v>
      </c>
      <c r="J114" s="34" t="s">
        <v>32</v>
      </c>
      <c r="K114" s="32" t="s">
        <v>522</v>
      </c>
      <c r="L114" s="38" t="s">
        <v>69</v>
      </c>
    </row>
    <row r="115" spans="2:12" ht="45">
      <c r="B115" s="25">
        <v>80161500</v>
      </c>
      <c r="C115" s="45" t="s">
        <v>144</v>
      </c>
      <c r="D115" s="20" t="s">
        <v>515</v>
      </c>
      <c r="E115" s="82">
        <v>5</v>
      </c>
      <c r="F115" s="78" t="s">
        <v>520</v>
      </c>
      <c r="G115" s="34" t="s">
        <v>48</v>
      </c>
      <c r="H115" s="83">
        <v>8976590</v>
      </c>
      <c r="I115" s="83">
        <v>8976590</v>
      </c>
      <c r="J115" s="34" t="s">
        <v>32</v>
      </c>
      <c r="K115" s="32" t="s">
        <v>522</v>
      </c>
      <c r="L115" s="38" t="s">
        <v>69</v>
      </c>
    </row>
    <row r="116" spans="2:12" ht="45">
      <c r="B116" s="25">
        <v>80161500</v>
      </c>
      <c r="C116" s="45" t="s">
        <v>144</v>
      </c>
      <c r="D116" s="20" t="s">
        <v>515</v>
      </c>
      <c r="E116" s="82">
        <v>5</v>
      </c>
      <c r="F116" s="78" t="s">
        <v>520</v>
      </c>
      <c r="G116" s="34" t="s">
        <v>48</v>
      </c>
      <c r="H116" s="83">
        <v>8976590</v>
      </c>
      <c r="I116" s="83">
        <v>8976590</v>
      </c>
      <c r="J116" s="34" t="s">
        <v>32</v>
      </c>
      <c r="K116" s="32" t="s">
        <v>522</v>
      </c>
      <c r="L116" s="38" t="s">
        <v>69</v>
      </c>
    </row>
    <row r="117" spans="2:12" ht="45">
      <c r="B117" s="25">
        <v>80161500</v>
      </c>
      <c r="C117" s="45" t="s">
        <v>144</v>
      </c>
      <c r="D117" s="20" t="s">
        <v>515</v>
      </c>
      <c r="E117" s="82">
        <v>5</v>
      </c>
      <c r="F117" s="78" t="s">
        <v>520</v>
      </c>
      <c r="G117" s="34" t="s">
        <v>48</v>
      </c>
      <c r="H117" s="83">
        <v>8976590</v>
      </c>
      <c r="I117" s="83">
        <v>8976590</v>
      </c>
      <c r="J117" s="34" t="s">
        <v>32</v>
      </c>
      <c r="K117" s="32" t="s">
        <v>522</v>
      </c>
      <c r="L117" s="38" t="s">
        <v>69</v>
      </c>
    </row>
    <row r="118" spans="2:12" ht="45">
      <c r="B118" s="25">
        <v>80161500</v>
      </c>
      <c r="C118" s="45" t="s">
        <v>141</v>
      </c>
      <c r="D118" s="20" t="s">
        <v>515</v>
      </c>
      <c r="E118" s="82">
        <v>5</v>
      </c>
      <c r="F118" s="78" t="s">
        <v>520</v>
      </c>
      <c r="G118" s="34" t="s">
        <v>48</v>
      </c>
      <c r="H118" s="83">
        <v>8857195</v>
      </c>
      <c r="I118" s="83">
        <v>8857195</v>
      </c>
      <c r="J118" s="34" t="s">
        <v>32</v>
      </c>
      <c r="K118" s="32" t="s">
        <v>522</v>
      </c>
      <c r="L118" s="38" t="s">
        <v>69</v>
      </c>
    </row>
    <row r="119" spans="2:12" ht="45">
      <c r="B119" s="25">
        <v>80161500</v>
      </c>
      <c r="C119" s="45" t="s">
        <v>141</v>
      </c>
      <c r="D119" s="20" t="s">
        <v>515</v>
      </c>
      <c r="E119" s="82">
        <v>5</v>
      </c>
      <c r="F119" s="78" t="s">
        <v>520</v>
      </c>
      <c r="G119" s="34" t="s">
        <v>48</v>
      </c>
      <c r="H119" s="83">
        <v>8715140</v>
      </c>
      <c r="I119" s="83">
        <v>8715140</v>
      </c>
      <c r="J119" s="34" t="s">
        <v>32</v>
      </c>
      <c r="K119" s="32" t="s">
        <v>522</v>
      </c>
      <c r="L119" s="38" t="s">
        <v>69</v>
      </c>
    </row>
    <row r="120" spans="2:12" ht="45">
      <c r="B120" s="25">
        <v>80161500</v>
      </c>
      <c r="C120" s="45" t="s">
        <v>141</v>
      </c>
      <c r="D120" s="20" t="s">
        <v>515</v>
      </c>
      <c r="E120" s="82">
        <v>5</v>
      </c>
      <c r="F120" s="78" t="s">
        <v>520</v>
      </c>
      <c r="G120" s="34" t="s">
        <v>48</v>
      </c>
      <c r="H120" s="83">
        <v>8110455</v>
      </c>
      <c r="I120" s="83">
        <v>8110455</v>
      </c>
      <c r="J120" s="34" t="s">
        <v>32</v>
      </c>
      <c r="K120" s="32" t="s">
        <v>522</v>
      </c>
      <c r="L120" s="38" t="s">
        <v>69</v>
      </c>
    </row>
    <row r="121" spans="2:12" ht="45">
      <c r="B121" s="25">
        <v>80161500</v>
      </c>
      <c r="C121" s="45" t="s">
        <v>141</v>
      </c>
      <c r="D121" s="20" t="s">
        <v>515</v>
      </c>
      <c r="E121" s="82">
        <v>5</v>
      </c>
      <c r="F121" s="78" t="s">
        <v>520</v>
      </c>
      <c r="G121" s="34" t="s">
        <v>48</v>
      </c>
      <c r="H121" s="83">
        <v>8595000</v>
      </c>
      <c r="I121" s="36">
        <v>8595000</v>
      </c>
      <c r="J121" s="34" t="s">
        <v>32</v>
      </c>
      <c r="K121" s="32" t="s">
        <v>522</v>
      </c>
      <c r="L121" s="38" t="s">
        <v>69</v>
      </c>
    </row>
    <row r="122" spans="2:12" ht="45">
      <c r="B122" s="25">
        <v>80161500</v>
      </c>
      <c r="C122" s="45" t="s">
        <v>146</v>
      </c>
      <c r="D122" s="20" t="s">
        <v>515</v>
      </c>
      <c r="E122" s="82">
        <v>5</v>
      </c>
      <c r="F122" s="78" t="s">
        <v>520</v>
      </c>
      <c r="G122" s="34" t="s">
        <v>48</v>
      </c>
      <c r="H122" s="83">
        <v>8976590</v>
      </c>
      <c r="I122" s="36">
        <v>8976590</v>
      </c>
      <c r="J122" s="34" t="s">
        <v>32</v>
      </c>
      <c r="K122" s="32" t="s">
        <v>522</v>
      </c>
      <c r="L122" s="38" t="s">
        <v>69</v>
      </c>
    </row>
    <row r="123" spans="2:12" ht="45">
      <c r="B123" s="25">
        <v>80161500</v>
      </c>
      <c r="C123" s="45" t="s">
        <v>146</v>
      </c>
      <c r="D123" s="20" t="s">
        <v>515</v>
      </c>
      <c r="E123" s="82">
        <v>5</v>
      </c>
      <c r="F123" s="78" t="s">
        <v>520</v>
      </c>
      <c r="G123" s="34" t="s">
        <v>48</v>
      </c>
      <c r="H123" s="83">
        <v>8316732.142857144</v>
      </c>
      <c r="I123" s="36">
        <v>8316732.142857144</v>
      </c>
      <c r="J123" s="34" t="s">
        <v>32</v>
      </c>
      <c r="K123" s="32" t="s">
        <v>522</v>
      </c>
      <c r="L123" s="38" t="s">
        <v>69</v>
      </c>
    </row>
    <row r="124" spans="2:12" ht="45">
      <c r="B124" s="25">
        <v>80161500</v>
      </c>
      <c r="C124" s="45" t="s">
        <v>146</v>
      </c>
      <c r="D124" s="20" t="s">
        <v>515</v>
      </c>
      <c r="E124" s="82">
        <v>5</v>
      </c>
      <c r="F124" s="78" t="s">
        <v>520</v>
      </c>
      <c r="G124" s="34" t="s">
        <v>48</v>
      </c>
      <c r="H124" s="83">
        <v>12000000</v>
      </c>
      <c r="I124" s="36">
        <v>12000000</v>
      </c>
      <c r="J124" s="34" t="s">
        <v>32</v>
      </c>
      <c r="K124" s="32" t="s">
        <v>522</v>
      </c>
      <c r="L124" s="38" t="s">
        <v>69</v>
      </c>
    </row>
    <row r="125" spans="2:12" ht="45">
      <c r="B125" s="25">
        <v>80161500</v>
      </c>
      <c r="C125" s="45" t="s">
        <v>146</v>
      </c>
      <c r="D125" s="20" t="s">
        <v>515</v>
      </c>
      <c r="E125" s="82">
        <v>5</v>
      </c>
      <c r="F125" s="78" t="s">
        <v>520</v>
      </c>
      <c r="G125" s="34" t="s">
        <v>48</v>
      </c>
      <c r="H125" s="83">
        <v>8857195</v>
      </c>
      <c r="I125" s="36">
        <v>8857195</v>
      </c>
      <c r="J125" s="34" t="s">
        <v>32</v>
      </c>
      <c r="K125" s="32" t="s">
        <v>522</v>
      </c>
      <c r="L125" s="38" t="s">
        <v>69</v>
      </c>
    </row>
    <row r="126" spans="2:12" ht="45">
      <c r="B126" s="25">
        <v>80161500</v>
      </c>
      <c r="C126" s="45" t="s">
        <v>144</v>
      </c>
      <c r="D126" s="20" t="s">
        <v>515</v>
      </c>
      <c r="E126" s="82">
        <v>5</v>
      </c>
      <c r="F126" s="78" t="s">
        <v>520</v>
      </c>
      <c r="G126" s="34" t="s">
        <v>48</v>
      </c>
      <c r="H126" s="83">
        <v>8857195</v>
      </c>
      <c r="I126" s="36">
        <v>8857195</v>
      </c>
      <c r="J126" s="34" t="s">
        <v>32</v>
      </c>
      <c r="K126" s="32" t="s">
        <v>522</v>
      </c>
      <c r="L126" s="38" t="s">
        <v>69</v>
      </c>
    </row>
    <row r="127" spans="2:12" ht="45">
      <c r="B127" s="25">
        <v>80161500</v>
      </c>
      <c r="C127" s="45" t="s">
        <v>144</v>
      </c>
      <c r="D127" s="20" t="s">
        <v>515</v>
      </c>
      <c r="E127" s="82">
        <v>5</v>
      </c>
      <c r="F127" s="78" t="s">
        <v>520</v>
      </c>
      <c r="G127" s="34" t="s">
        <v>48</v>
      </c>
      <c r="H127" s="83">
        <v>8976590</v>
      </c>
      <c r="I127" s="36">
        <v>8976590</v>
      </c>
      <c r="J127" s="34" t="s">
        <v>32</v>
      </c>
      <c r="K127" s="32" t="s">
        <v>522</v>
      </c>
      <c r="L127" s="38" t="s">
        <v>69</v>
      </c>
    </row>
    <row r="128" spans="2:12" ht="45">
      <c r="B128" s="25">
        <v>80161500</v>
      </c>
      <c r="C128" s="45" t="s">
        <v>144</v>
      </c>
      <c r="D128" s="20" t="s">
        <v>515</v>
      </c>
      <c r="E128" s="82">
        <v>5</v>
      </c>
      <c r="F128" s="78" t="s">
        <v>520</v>
      </c>
      <c r="G128" s="34" t="s">
        <v>48</v>
      </c>
      <c r="H128" s="83">
        <v>8976590</v>
      </c>
      <c r="I128" s="36">
        <v>8976590</v>
      </c>
      <c r="J128" s="34" t="s">
        <v>32</v>
      </c>
      <c r="K128" s="32" t="s">
        <v>522</v>
      </c>
      <c r="L128" s="38" t="s">
        <v>69</v>
      </c>
    </row>
    <row r="129" spans="2:12" ht="45">
      <c r="B129" s="25">
        <v>80161500</v>
      </c>
      <c r="C129" s="45" t="s">
        <v>147</v>
      </c>
      <c r="D129" s="20" t="s">
        <v>515</v>
      </c>
      <c r="E129" s="82">
        <v>5</v>
      </c>
      <c r="F129" s="78" t="s">
        <v>520</v>
      </c>
      <c r="G129" s="34" t="s">
        <v>48</v>
      </c>
      <c r="H129" s="83">
        <v>8857195</v>
      </c>
      <c r="I129" s="36">
        <v>8857195</v>
      </c>
      <c r="J129" s="34" t="s">
        <v>32</v>
      </c>
      <c r="K129" s="32" t="s">
        <v>522</v>
      </c>
      <c r="L129" s="38" t="s">
        <v>69</v>
      </c>
    </row>
    <row r="130" spans="2:12" ht="45">
      <c r="B130" s="25">
        <v>80161500</v>
      </c>
      <c r="C130" s="45" t="s">
        <v>148</v>
      </c>
      <c r="D130" s="20" t="s">
        <v>515</v>
      </c>
      <c r="E130" s="82">
        <v>5</v>
      </c>
      <c r="F130" s="78" t="s">
        <v>520</v>
      </c>
      <c r="G130" s="34" t="s">
        <v>48</v>
      </c>
      <c r="H130" s="83">
        <v>14285714.285714287</v>
      </c>
      <c r="I130" s="36">
        <v>14285714.285714287</v>
      </c>
      <c r="J130" s="34" t="s">
        <v>32</v>
      </c>
      <c r="K130" s="32" t="s">
        <v>522</v>
      </c>
      <c r="L130" s="38" t="s">
        <v>69</v>
      </c>
    </row>
    <row r="131" spans="2:12" ht="45">
      <c r="B131" s="25">
        <v>80161500</v>
      </c>
      <c r="C131" s="46" t="s">
        <v>146</v>
      </c>
      <c r="D131" s="20" t="s">
        <v>515</v>
      </c>
      <c r="E131" s="82">
        <v>5</v>
      </c>
      <c r="F131" s="78" t="s">
        <v>520</v>
      </c>
      <c r="G131" s="34" t="s">
        <v>48</v>
      </c>
      <c r="H131" s="83">
        <v>10000000</v>
      </c>
      <c r="I131" s="36">
        <v>10000000</v>
      </c>
      <c r="J131" s="34" t="s">
        <v>32</v>
      </c>
      <c r="K131" s="32" t="s">
        <v>522</v>
      </c>
      <c r="L131" s="38" t="s">
        <v>69</v>
      </c>
    </row>
    <row r="132" spans="2:12" ht="45">
      <c r="B132" s="25">
        <v>80161500</v>
      </c>
      <c r="C132" s="45" t="s">
        <v>149</v>
      </c>
      <c r="D132" s="20" t="s">
        <v>515</v>
      </c>
      <c r="E132" s="82">
        <v>5</v>
      </c>
      <c r="F132" s="78" t="s">
        <v>520</v>
      </c>
      <c r="G132" s="34" t="s">
        <v>48</v>
      </c>
      <c r="H132" s="83">
        <v>53168600</v>
      </c>
      <c r="I132" s="36">
        <v>53168600</v>
      </c>
      <c r="J132" s="34" t="s">
        <v>32</v>
      </c>
      <c r="K132" s="32" t="s">
        <v>522</v>
      </c>
      <c r="L132" s="39" t="s">
        <v>328</v>
      </c>
    </row>
    <row r="133" spans="2:12" ht="45">
      <c r="B133" s="25">
        <v>80161500</v>
      </c>
      <c r="C133" s="45" t="s">
        <v>150</v>
      </c>
      <c r="D133" s="20" t="s">
        <v>515</v>
      </c>
      <c r="E133" s="82">
        <v>5</v>
      </c>
      <c r="F133" s="78" t="s">
        <v>520</v>
      </c>
      <c r="G133" s="34" t="s">
        <v>48</v>
      </c>
      <c r="H133" s="83">
        <v>53168600</v>
      </c>
      <c r="I133" s="36">
        <v>53168600</v>
      </c>
      <c r="J133" s="34" t="s">
        <v>32</v>
      </c>
      <c r="K133" s="32" t="s">
        <v>522</v>
      </c>
      <c r="L133" s="39" t="s">
        <v>328</v>
      </c>
    </row>
    <row r="134" spans="2:12" ht="51">
      <c r="B134" s="25">
        <v>80161500</v>
      </c>
      <c r="C134" s="45" t="s">
        <v>151</v>
      </c>
      <c r="D134" s="20" t="s">
        <v>515</v>
      </c>
      <c r="E134" s="82">
        <v>5</v>
      </c>
      <c r="F134" s="78" t="s">
        <v>520</v>
      </c>
      <c r="G134" s="34" t="s">
        <v>48</v>
      </c>
      <c r="H134" s="83">
        <v>12005865</v>
      </c>
      <c r="I134" s="36">
        <v>12005865</v>
      </c>
      <c r="J134" s="34" t="s">
        <v>32</v>
      </c>
      <c r="K134" s="32" t="s">
        <v>522</v>
      </c>
      <c r="L134" s="39" t="s">
        <v>328</v>
      </c>
    </row>
    <row r="135" spans="2:12" ht="51">
      <c r="B135" s="25">
        <v>80161500</v>
      </c>
      <c r="C135" s="45" t="s">
        <v>152</v>
      </c>
      <c r="D135" s="20" t="s">
        <v>515</v>
      </c>
      <c r="E135" s="82">
        <v>5</v>
      </c>
      <c r="F135" s="78" t="s">
        <v>520</v>
      </c>
      <c r="G135" s="34" t="s">
        <v>48</v>
      </c>
      <c r="H135" s="83">
        <v>43260000</v>
      </c>
      <c r="I135" s="36">
        <v>43260000</v>
      </c>
      <c r="J135" s="34" t="s">
        <v>32</v>
      </c>
      <c r="K135" s="32" t="s">
        <v>522</v>
      </c>
      <c r="L135" s="39" t="s">
        <v>328</v>
      </c>
    </row>
    <row r="136" spans="2:12" ht="45">
      <c r="B136" s="25">
        <v>80161500</v>
      </c>
      <c r="C136" s="45" t="s">
        <v>153</v>
      </c>
      <c r="D136" s="20" t="s">
        <v>515</v>
      </c>
      <c r="E136" s="82">
        <v>5</v>
      </c>
      <c r="F136" s="78" t="s">
        <v>520</v>
      </c>
      <c r="G136" s="34" t="s">
        <v>48</v>
      </c>
      <c r="H136" s="83">
        <v>43373300</v>
      </c>
      <c r="I136" s="36">
        <v>43373300</v>
      </c>
      <c r="J136" s="34" t="s">
        <v>32</v>
      </c>
      <c r="K136" s="32" t="s">
        <v>522</v>
      </c>
      <c r="L136" s="39" t="s">
        <v>328</v>
      </c>
    </row>
    <row r="137" spans="2:12" ht="51">
      <c r="B137" s="25">
        <v>80161500</v>
      </c>
      <c r="C137" s="45" t="s">
        <v>154</v>
      </c>
      <c r="D137" s="20" t="s">
        <v>515</v>
      </c>
      <c r="E137" s="82">
        <v>5</v>
      </c>
      <c r="F137" s="78" t="s">
        <v>520</v>
      </c>
      <c r="G137" s="34" t="s">
        <v>48</v>
      </c>
      <c r="H137" s="83">
        <v>49948435</v>
      </c>
      <c r="I137" s="36">
        <v>49948435</v>
      </c>
      <c r="J137" s="34" t="s">
        <v>32</v>
      </c>
      <c r="K137" s="32" t="s">
        <v>522</v>
      </c>
      <c r="L137" s="39" t="s">
        <v>328</v>
      </c>
    </row>
    <row r="138" spans="2:12" ht="51">
      <c r="B138" s="25">
        <v>80161500</v>
      </c>
      <c r="C138" s="45" t="s">
        <v>155</v>
      </c>
      <c r="D138" s="20" t="s">
        <v>515</v>
      </c>
      <c r="E138" s="82">
        <v>5</v>
      </c>
      <c r="F138" s="78" t="s">
        <v>520</v>
      </c>
      <c r="G138" s="34" t="s">
        <v>48</v>
      </c>
      <c r="H138" s="83">
        <v>56498795</v>
      </c>
      <c r="I138" s="36">
        <v>56498795</v>
      </c>
      <c r="J138" s="34" t="s">
        <v>32</v>
      </c>
      <c r="K138" s="32" t="s">
        <v>522</v>
      </c>
      <c r="L138" s="39" t="s">
        <v>328</v>
      </c>
    </row>
    <row r="139" spans="2:12" ht="45">
      <c r="B139" s="25">
        <v>80161500</v>
      </c>
      <c r="C139" s="45" t="s">
        <v>156</v>
      </c>
      <c r="D139" s="20" t="s">
        <v>515</v>
      </c>
      <c r="E139" s="82">
        <v>5</v>
      </c>
      <c r="F139" s="78" t="s">
        <v>520</v>
      </c>
      <c r="G139" s="34" t="s">
        <v>48</v>
      </c>
      <c r="H139" s="83">
        <v>14625000</v>
      </c>
      <c r="I139" s="36">
        <v>14625000</v>
      </c>
      <c r="J139" s="34" t="s">
        <v>32</v>
      </c>
      <c r="K139" s="32" t="s">
        <v>522</v>
      </c>
      <c r="L139" s="39" t="s">
        <v>328</v>
      </c>
    </row>
    <row r="140" spans="2:12" ht="45">
      <c r="B140" s="25">
        <v>80161500</v>
      </c>
      <c r="C140" s="45" t="s">
        <v>157</v>
      </c>
      <c r="D140" s="20" t="s">
        <v>515</v>
      </c>
      <c r="E140" s="82">
        <v>5</v>
      </c>
      <c r="F140" s="78" t="s">
        <v>520</v>
      </c>
      <c r="G140" s="34" t="s">
        <v>48</v>
      </c>
      <c r="H140" s="83">
        <v>53168600</v>
      </c>
      <c r="I140" s="36">
        <v>53168600</v>
      </c>
      <c r="J140" s="34" t="s">
        <v>32</v>
      </c>
      <c r="K140" s="32" t="s">
        <v>522</v>
      </c>
      <c r="L140" s="39" t="s">
        <v>328</v>
      </c>
    </row>
    <row r="141" spans="2:12" ht="45">
      <c r="B141" s="25">
        <v>80161500</v>
      </c>
      <c r="C141" s="45" t="s">
        <v>158</v>
      </c>
      <c r="D141" s="20" t="s">
        <v>515</v>
      </c>
      <c r="E141" s="82">
        <v>5</v>
      </c>
      <c r="F141" s="78" t="s">
        <v>520</v>
      </c>
      <c r="G141" s="34" t="s">
        <v>48</v>
      </c>
      <c r="H141" s="83">
        <v>49981880</v>
      </c>
      <c r="I141" s="36">
        <v>49981880</v>
      </c>
      <c r="J141" s="34" t="s">
        <v>32</v>
      </c>
      <c r="K141" s="32" t="s">
        <v>522</v>
      </c>
      <c r="L141" s="39" t="s">
        <v>328</v>
      </c>
    </row>
    <row r="142" spans="2:12" ht="51">
      <c r="B142" s="25">
        <v>80161500</v>
      </c>
      <c r="C142" s="45" t="s">
        <v>159</v>
      </c>
      <c r="D142" s="20" t="s">
        <v>515</v>
      </c>
      <c r="E142" s="82">
        <v>5</v>
      </c>
      <c r="F142" s="78" t="s">
        <v>520</v>
      </c>
      <c r="G142" s="34" t="s">
        <v>48</v>
      </c>
      <c r="H142" s="83">
        <v>43087835</v>
      </c>
      <c r="I142" s="36">
        <v>43087835</v>
      </c>
      <c r="J142" s="34" t="s">
        <v>32</v>
      </c>
      <c r="K142" s="32" t="s">
        <v>522</v>
      </c>
      <c r="L142" s="39" t="s">
        <v>328</v>
      </c>
    </row>
    <row r="143" spans="2:12" ht="45">
      <c r="B143" s="25">
        <v>80161500</v>
      </c>
      <c r="C143" s="45" t="s">
        <v>160</v>
      </c>
      <c r="D143" s="20" t="s">
        <v>515</v>
      </c>
      <c r="E143" s="82">
        <v>5</v>
      </c>
      <c r="F143" s="78" t="s">
        <v>520</v>
      </c>
      <c r="G143" s="34" t="s">
        <v>48</v>
      </c>
      <c r="H143" s="83">
        <v>43373300</v>
      </c>
      <c r="I143" s="36">
        <v>43373300</v>
      </c>
      <c r="J143" s="34" t="s">
        <v>32</v>
      </c>
      <c r="K143" s="32" t="s">
        <v>522</v>
      </c>
      <c r="L143" s="39" t="s">
        <v>328</v>
      </c>
    </row>
    <row r="144" spans="2:12" ht="45">
      <c r="B144" s="25">
        <v>80161500</v>
      </c>
      <c r="C144" s="45" t="s">
        <v>161</v>
      </c>
      <c r="D144" s="20" t="s">
        <v>515</v>
      </c>
      <c r="E144" s="82">
        <v>5</v>
      </c>
      <c r="F144" s="78" t="s">
        <v>520</v>
      </c>
      <c r="G144" s="34" t="s">
        <v>48</v>
      </c>
      <c r="H144" s="83">
        <v>47349925</v>
      </c>
      <c r="I144" s="36">
        <v>47349925</v>
      </c>
      <c r="J144" s="34" t="s">
        <v>32</v>
      </c>
      <c r="K144" s="32" t="s">
        <v>522</v>
      </c>
      <c r="L144" s="39" t="s">
        <v>328</v>
      </c>
    </row>
    <row r="145" spans="2:12" ht="45">
      <c r="B145" s="25">
        <v>80161500</v>
      </c>
      <c r="C145" s="45" t="s">
        <v>162</v>
      </c>
      <c r="D145" s="20" t="s">
        <v>515</v>
      </c>
      <c r="E145" s="82">
        <v>5</v>
      </c>
      <c r="F145" s="78" t="s">
        <v>520</v>
      </c>
      <c r="G145" s="34" t="s">
        <v>48</v>
      </c>
      <c r="H145" s="83">
        <v>61926840</v>
      </c>
      <c r="I145" s="36">
        <v>61926840</v>
      </c>
      <c r="J145" s="34" t="s">
        <v>32</v>
      </c>
      <c r="K145" s="32" t="s">
        <v>522</v>
      </c>
      <c r="L145" s="39" t="s">
        <v>328</v>
      </c>
    </row>
    <row r="146" spans="2:12" ht="45">
      <c r="B146" s="25">
        <v>80161500</v>
      </c>
      <c r="C146" s="45" t="s">
        <v>163</v>
      </c>
      <c r="D146" s="20" t="s">
        <v>515</v>
      </c>
      <c r="E146" s="82">
        <v>5</v>
      </c>
      <c r="F146" s="78" t="s">
        <v>520</v>
      </c>
      <c r="G146" s="34" t="s">
        <v>48</v>
      </c>
      <c r="H146" s="83">
        <v>49981890</v>
      </c>
      <c r="I146" s="36">
        <v>49981890</v>
      </c>
      <c r="J146" s="34" t="s">
        <v>32</v>
      </c>
      <c r="K146" s="32" t="s">
        <v>522</v>
      </c>
      <c r="L146" s="39" t="s">
        <v>328</v>
      </c>
    </row>
    <row r="147" spans="2:12" ht="45">
      <c r="B147" s="25">
        <v>80161500</v>
      </c>
      <c r="C147" s="45" t="s">
        <v>160</v>
      </c>
      <c r="D147" s="20" t="s">
        <v>515</v>
      </c>
      <c r="E147" s="82">
        <v>5</v>
      </c>
      <c r="F147" s="78" t="s">
        <v>520</v>
      </c>
      <c r="G147" s="34" t="s">
        <v>48</v>
      </c>
      <c r="H147" s="83">
        <v>43087835</v>
      </c>
      <c r="I147" s="36">
        <v>43087835</v>
      </c>
      <c r="J147" s="34" t="s">
        <v>32</v>
      </c>
      <c r="K147" s="32" t="s">
        <v>522</v>
      </c>
      <c r="L147" s="39" t="s">
        <v>328</v>
      </c>
    </row>
    <row r="148" spans="2:12" ht="45">
      <c r="B148" s="25">
        <v>80161500</v>
      </c>
      <c r="C148" s="45" t="s">
        <v>164</v>
      </c>
      <c r="D148" s="20" t="s">
        <v>515</v>
      </c>
      <c r="E148" s="82">
        <v>5</v>
      </c>
      <c r="F148" s="78" t="s">
        <v>520</v>
      </c>
      <c r="G148" s="34" t="s">
        <v>48</v>
      </c>
      <c r="H148" s="83">
        <v>61926843.571428575</v>
      </c>
      <c r="I148" s="36">
        <v>61926843.571428575</v>
      </c>
      <c r="J148" s="34" t="s">
        <v>32</v>
      </c>
      <c r="K148" s="32" t="s">
        <v>522</v>
      </c>
      <c r="L148" s="39" t="s">
        <v>328</v>
      </c>
    </row>
    <row r="149" spans="2:12" ht="51">
      <c r="B149" s="25">
        <v>80161500</v>
      </c>
      <c r="C149" s="45" t="s">
        <v>165</v>
      </c>
      <c r="D149" s="20" t="s">
        <v>515</v>
      </c>
      <c r="E149" s="82">
        <v>5</v>
      </c>
      <c r="F149" s="78" t="s">
        <v>520</v>
      </c>
      <c r="G149" s="34" t="s">
        <v>48</v>
      </c>
      <c r="H149" s="83">
        <v>60320000</v>
      </c>
      <c r="I149" s="36">
        <v>60320000</v>
      </c>
      <c r="J149" s="34" t="s">
        <v>32</v>
      </c>
      <c r="K149" s="32" t="s">
        <v>522</v>
      </c>
      <c r="L149" s="39" t="s">
        <v>328</v>
      </c>
    </row>
    <row r="150" spans="2:12" ht="51">
      <c r="B150" s="25">
        <v>80161500</v>
      </c>
      <c r="C150" s="45" t="s">
        <v>166</v>
      </c>
      <c r="D150" s="20" t="s">
        <v>515</v>
      </c>
      <c r="E150" s="82">
        <v>5</v>
      </c>
      <c r="F150" s="78" t="s">
        <v>520</v>
      </c>
      <c r="G150" s="34" t="s">
        <v>48</v>
      </c>
      <c r="H150" s="83">
        <v>43271945</v>
      </c>
      <c r="I150" s="36">
        <v>43271945</v>
      </c>
      <c r="J150" s="34" t="s">
        <v>32</v>
      </c>
      <c r="K150" s="32" t="s">
        <v>522</v>
      </c>
      <c r="L150" s="39" t="s">
        <v>328</v>
      </c>
    </row>
    <row r="151" spans="2:12" ht="45">
      <c r="B151" s="25">
        <v>80161500</v>
      </c>
      <c r="C151" s="45" t="s">
        <v>167</v>
      </c>
      <c r="D151" s="20" t="s">
        <v>515</v>
      </c>
      <c r="E151" s="82">
        <v>5</v>
      </c>
      <c r="F151" s="78" t="s">
        <v>520</v>
      </c>
      <c r="G151" s="34" t="s">
        <v>48</v>
      </c>
      <c r="H151" s="83">
        <v>56607455</v>
      </c>
      <c r="I151" s="36">
        <v>56607455</v>
      </c>
      <c r="J151" s="34" t="s">
        <v>32</v>
      </c>
      <c r="K151" s="32" t="s">
        <v>522</v>
      </c>
      <c r="L151" s="39" t="s">
        <v>328</v>
      </c>
    </row>
    <row r="152" spans="2:12" ht="45">
      <c r="B152" s="25">
        <v>80161500</v>
      </c>
      <c r="C152" s="45" t="s">
        <v>168</v>
      </c>
      <c r="D152" s="20" t="s">
        <v>515</v>
      </c>
      <c r="E152" s="82">
        <v>5</v>
      </c>
      <c r="F152" s="78" t="s">
        <v>520</v>
      </c>
      <c r="G152" s="34" t="s">
        <v>48</v>
      </c>
      <c r="H152" s="83">
        <v>46350000</v>
      </c>
      <c r="I152" s="36">
        <v>46350000</v>
      </c>
      <c r="J152" s="34" t="s">
        <v>32</v>
      </c>
      <c r="K152" s="32" t="s">
        <v>522</v>
      </c>
      <c r="L152" s="39" t="s">
        <v>328</v>
      </c>
    </row>
    <row r="153" spans="2:12" ht="51">
      <c r="B153" s="25">
        <v>80161500</v>
      </c>
      <c r="C153" s="45" t="s">
        <v>169</v>
      </c>
      <c r="D153" s="20" t="s">
        <v>515</v>
      </c>
      <c r="E153" s="82">
        <v>5</v>
      </c>
      <c r="F153" s="78" t="s">
        <v>520</v>
      </c>
      <c r="G153" s="34" t="s">
        <v>48</v>
      </c>
      <c r="H153" s="83">
        <v>21239215</v>
      </c>
      <c r="I153" s="36">
        <v>21239215</v>
      </c>
      <c r="J153" s="34" t="s">
        <v>32</v>
      </c>
      <c r="K153" s="32" t="s">
        <v>522</v>
      </c>
      <c r="L153" s="39" t="s">
        <v>328</v>
      </c>
    </row>
    <row r="154" spans="2:12" ht="45">
      <c r="B154" s="25">
        <v>80161500</v>
      </c>
      <c r="C154" s="45" t="s">
        <v>170</v>
      </c>
      <c r="D154" s="20" t="s">
        <v>515</v>
      </c>
      <c r="E154" s="82">
        <v>5</v>
      </c>
      <c r="F154" s="78" t="s">
        <v>520</v>
      </c>
      <c r="G154" s="34" t="s">
        <v>48</v>
      </c>
      <c r="H154" s="83">
        <v>46350000</v>
      </c>
      <c r="I154" s="36">
        <v>46350000</v>
      </c>
      <c r="J154" s="34" t="s">
        <v>32</v>
      </c>
      <c r="K154" s="32" t="s">
        <v>522</v>
      </c>
      <c r="L154" s="39" t="s">
        <v>328</v>
      </c>
    </row>
    <row r="155" spans="2:12" ht="45">
      <c r="B155" s="25">
        <v>80161500</v>
      </c>
      <c r="C155" s="45" t="s">
        <v>171</v>
      </c>
      <c r="D155" s="20" t="s">
        <v>515</v>
      </c>
      <c r="E155" s="82">
        <v>5</v>
      </c>
      <c r="F155" s="78" t="s">
        <v>520</v>
      </c>
      <c r="G155" s="34" t="s">
        <v>48</v>
      </c>
      <c r="H155" s="83">
        <v>14631385</v>
      </c>
      <c r="I155" s="36">
        <v>14631385</v>
      </c>
      <c r="J155" s="34" t="s">
        <v>32</v>
      </c>
      <c r="K155" s="32" t="s">
        <v>522</v>
      </c>
      <c r="L155" s="39" t="s">
        <v>328</v>
      </c>
    </row>
    <row r="156" spans="2:12" ht="45">
      <c r="B156" s="25">
        <v>80161500</v>
      </c>
      <c r="C156" s="45" t="s">
        <v>172</v>
      </c>
      <c r="D156" s="20" t="s">
        <v>515</v>
      </c>
      <c r="E156" s="82">
        <v>5</v>
      </c>
      <c r="F156" s="78" t="s">
        <v>520</v>
      </c>
      <c r="G156" s="34" t="s">
        <v>48</v>
      </c>
      <c r="H156" s="83">
        <v>13314375</v>
      </c>
      <c r="I156" s="36">
        <v>13314375</v>
      </c>
      <c r="J156" s="34" t="s">
        <v>32</v>
      </c>
      <c r="K156" s="32" t="s">
        <v>522</v>
      </c>
      <c r="L156" s="39" t="s">
        <v>328</v>
      </c>
    </row>
    <row r="157" spans="2:12" ht="45">
      <c r="B157" s="25">
        <v>80161500</v>
      </c>
      <c r="C157" s="45" t="s">
        <v>173</v>
      </c>
      <c r="D157" s="20" t="s">
        <v>515</v>
      </c>
      <c r="E157" s="82">
        <v>5</v>
      </c>
      <c r="F157" s="78" t="s">
        <v>520</v>
      </c>
      <c r="G157" s="34" t="s">
        <v>48</v>
      </c>
      <c r="H157" s="83">
        <v>11938670</v>
      </c>
      <c r="I157" s="36">
        <v>11938670</v>
      </c>
      <c r="J157" s="34" t="s">
        <v>32</v>
      </c>
      <c r="K157" s="32" t="s">
        <v>522</v>
      </c>
      <c r="L157" s="39" t="s">
        <v>328</v>
      </c>
    </row>
    <row r="158" spans="2:12" ht="45">
      <c r="B158" s="25">
        <v>80161500</v>
      </c>
      <c r="C158" s="45" t="s">
        <v>174</v>
      </c>
      <c r="D158" s="20" t="s">
        <v>515</v>
      </c>
      <c r="E158" s="82">
        <v>5</v>
      </c>
      <c r="F158" s="78" t="s">
        <v>520</v>
      </c>
      <c r="G158" s="34" t="s">
        <v>48</v>
      </c>
      <c r="H158" s="83">
        <v>43087835</v>
      </c>
      <c r="I158" s="36">
        <v>43087835</v>
      </c>
      <c r="J158" s="34" t="s">
        <v>32</v>
      </c>
      <c r="K158" s="32" t="s">
        <v>522</v>
      </c>
      <c r="L158" s="39" t="s">
        <v>328</v>
      </c>
    </row>
    <row r="159" spans="2:12" ht="45">
      <c r="B159" s="25">
        <v>80161500</v>
      </c>
      <c r="C159" s="45" t="s">
        <v>175</v>
      </c>
      <c r="D159" s="20" t="s">
        <v>515</v>
      </c>
      <c r="E159" s="82">
        <v>5</v>
      </c>
      <c r="F159" s="78" t="s">
        <v>520</v>
      </c>
      <c r="G159" s="34" t="s">
        <v>48</v>
      </c>
      <c r="H159" s="83">
        <v>49981888.571428575</v>
      </c>
      <c r="I159" s="36">
        <v>49981888.571428575</v>
      </c>
      <c r="J159" s="34" t="s">
        <v>32</v>
      </c>
      <c r="K159" s="32" t="s">
        <v>522</v>
      </c>
      <c r="L159" s="39" t="s">
        <v>328</v>
      </c>
    </row>
    <row r="160" spans="2:12" ht="45">
      <c r="B160" s="25">
        <v>80161500</v>
      </c>
      <c r="C160" s="45" t="s">
        <v>176</v>
      </c>
      <c r="D160" s="20" t="s">
        <v>515</v>
      </c>
      <c r="E160" s="82">
        <v>5</v>
      </c>
      <c r="F160" s="78" t="s">
        <v>520</v>
      </c>
      <c r="G160" s="34" t="s">
        <v>48</v>
      </c>
      <c r="H160" s="83">
        <v>9270000</v>
      </c>
      <c r="I160" s="36">
        <v>9270000</v>
      </c>
      <c r="J160" s="34" t="s">
        <v>32</v>
      </c>
      <c r="K160" s="32" t="s">
        <v>522</v>
      </c>
      <c r="L160" s="39" t="s">
        <v>324</v>
      </c>
    </row>
    <row r="161" spans="2:12" ht="51">
      <c r="B161" s="25">
        <v>80161500</v>
      </c>
      <c r="C161" s="45" t="s">
        <v>177</v>
      </c>
      <c r="D161" s="20" t="s">
        <v>515</v>
      </c>
      <c r="E161" s="82">
        <v>5</v>
      </c>
      <c r="F161" s="78" t="s">
        <v>520</v>
      </c>
      <c r="G161" s="34" t="s">
        <v>48</v>
      </c>
      <c r="H161" s="83">
        <v>20500000</v>
      </c>
      <c r="I161" s="36">
        <v>20500000</v>
      </c>
      <c r="J161" s="34" t="s">
        <v>32</v>
      </c>
      <c r="K161" s="32" t="s">
        <v>522</v>
      </c>
      <c r="L161" s="43" t="s">
        <v>324</v>
      </c>
    </row>
    <row r="162" spans="2:12" ht="45">
      <c r="B162" s="25">
        <v>80161500</v>
      </c>
      <c r="C162" s="45" t="s">
        <v>178</v>
      </c>
      <c r="D162" s="20" t="s">
        <v>515</v>
      </c>
      <c r="E162" s="82">
        <v>5</v>
      </c>
      <c r="F162" s="78" t="s">
        <v>520</v>
      </c>
      <c r="G162" s="34" t="s">
        <v>48</v>
      </c>
      <c r="H162" s="83">
        <v>9270000</v>
      </c>
      <c r="I162" s="36">
        <v>9270000</v>
      </c>
      <c r="J162" s="34" t="s">
        <v>32</v>
      </c>
      <c r="K162" s="32" t="s">
        <v>522</v>
      </c>
      <c r="L162" s="39" t="s">
        <v>324</v>
      </c>
    </row>
    <row r="163" spans="2:12" ht="45">
      <c r="B163" s="25">
        <v>80161500</v>
      </c>
      <c r="C163" s="45" t="s">
        <v>179</v>
      </c>
      <c r="D163" s="20" t="s">
        <v>515</v>
      </c>
      <c r="E163" s="82">
        <v>5</v>
      </c>
      <c r="F163" s="78" t="s">
        <v>520</v>
      </c>
      <c r="G163" s="34" t="s">
        <v>48</v>
      </c>
      <c r="H163" s="83">
        <v>28325000</v>
      </c>
      <c r="I163" s="36">
        <v>28325000</v>
      </c>
      <c r="J163" s="34" t="s">
        <v>32</v>
      </c>
      <c r="K163" s="32" t="s">
        <v>522</v>
      </c>
      <c r="L163" s="39" t="s">
        <v>123</v>
      </c>
    </row>
    <row r="164" spans="2:12" ht="45">
      <c r="B164" s="25">
        <v>80161500</v>
      </c>
      <c r="C164" s="45" t="s">
        <v>180</v>
      </c>
      <c r="D164" s="20" t="s">
        <v>515</v>
      </c>
      <c r="E164" s="82">
        <v>5</v>
      </c>
      <c r="F164" s="78" t="s">
        <v>520</v>
      </c>
      <c r="G164" s="34" t="s">
        <v>48</v>
      </c>
      <c r="H164" s="83">
        <v>22500000</v>
      </c>
      <c r="I164" s="36">
        <v>22500000</v>
      </c>
      <c r="J164" s="34" t="s">
        <v>32</v>
      </c>
      <c r="K164" s="32" t="s">
        <v>522</v>
      </c>
      <c r="L164" s="43" t="s">
        <v>324</v>
      </c>
    </row>
    <row r="165" spans="2:12" ht="45">
      <c r="B165" s="25">
        <v>80161500</v>
      </c>
      <c r="C165" s="45" t="s">
        <v>181</v>
      </c>
      <c r="D165" s="20" t="s">
        <v>515</v>
      </c>
      <c r="E165" s="82">
        <v>5</v>
      </c>
      <c r="F165" s="78" t="s">
        <v>520</v>
      </c>
      <c r="G165" s="34" t="s">
        <v>48</v>
      </c>
      <c r="H165" s="83">
        <v>44142857.14285715</v>
      </c>
      <c r="I165" s="36">
        <v>44142857.14285715</v>
      </c>
      <c r="J165" s="34" t="s">
        <v>32</v>
      </c>
      <c r="K165" s="32" t="s">
        <v>522</v>
      </c>
      <c r="L165" s="39" t="s">
        <v>324</v>
      </c>
    </row>
    <row r="166" spans="2:12" ht="51">
      <c r="B166" s="25">
        <v>80161500</v>
      </c>
      <c r="C166" s="45" t="s">
        <v>182</v>
      </c>
      <c r="D166" s="20" t="s">
        <v>515</v>
      </c>
      <c r="E166" s="82">
        <v>5</v>
      </c>
      <c r="F166" s="78" t="s">
        <v>520</v>
      </c>
      <c r="G166" s="34" t="s">
        <v>48</v>
      </c>
      <c r="H166" s="83">
        <v>13029500</v>
      </c>
      <c r="I166" s="36">
        <v>13029500</v>
      </c>
      <c r="J166" s="34" t="s">
        <v>32</v>
      </c>
      <c r="K166" s="32" t="s">
        <v>522</v>
      </c>
      <c r="L166" s="39" t="s">
        <v>324</v>
      </c>
    </row>
    <row r="167" spans="2:12" ht="45">
      <c r="B167" s="25">
        <v>80161500</v>
      </c>
      <c r="C167" s="45" t="s">
        <v>183</v>
      </c>
      <c r="D167" s="20" t="s">
        <v>515</v>
      </c>
      <c r="E167" s="82">
        <v>5</v>
      </c>
      <c r="F167" s="78" t="s">
        <v>520</v>
      </c>
      <c r="G167" s="34" t="s">
        <v>48</v>
      </c>
      <c r="H167" s="83">
        <v>12154000</v>
      </c>
      <c r="I167" s="36">
        <v>12154000</v>
      </c>
      <c r="J167" s="34" t="s">
        <v>32</v>
      </c>
      <c r="K167" s="32" t="s">
        <v>522</v>
      </c>
      <c r="L167" s="43" t="s">
        <v>324</v>
      </c>
    </row>
    <row r="168" spans="2:12" ht="45">
      <c r="B168" s="25">
        <v>80161500</v>
      </c>
      <c r="C168" s="45" t="s">
        <v>184</v>
      </c>
      <c r="D168" s="20" t="s">
        <v>515</v>
      </c>
      <c r="E168" s="82">
        <v>5</v>
      </c>
      <c r="F168" s="78" t="s">
        <v>520</v>
      </c>
      <c r="G168" s="34" t="s">
        <v>48</v>
      </c>
      <c r="H168" s="83">
        <v>8715140</v>
      </c>
      <c r="I168" s="36">
        <v>8715140</v>
      </c>
      <c r="J168" s="34" t="s">
        <v>32</v>
      </c>
      <c r="K168" s="32" t="s">
        <v>522</v>
      </c>
      <c r="L168" s="39" t="s">
        <v>325</v>
      </c>
    </row>
    <row r="169" spans="2:12" ht="45">
      <c r="B169" s="25">
        <v>80161500</v>
      </c>
      <c r="C169" s="45" t="s">
        <v>185</v>
      </c>
      <c r="D169" s="20" t="s">
        <v>515</v>
      </c>
      <c r="E169" s="82">
        <v>5</v>
      </c>
      <c r="F169" s="78" t="s">
        <v>520</v>
      </c>
      <c r="G169" s="34" t="s">
        <v>48</v>
      </c>
      <c r="H169" s="83">
        <v>27318175</v>
      </c>
      <c r="I169" s="36">
        <v>27318175</v>
      </c>
      <c r="J169" s="34" t="s">
        <v>32</v>
      </c>
      <c r="K169" s="32" t="s">
        <v>522</v>
      </c>
      <c r="L169" s="39" t="s">
        <v>324</v>
      </c>
    </row>
    <row r="170" spans="2:12" ht="45">
      <c r="B170" s="25">
        <v>80161500</v>
      </c>
      <c r="C170" s="45" t="s">
        <v>186</v>
      </c>
      <c r="D170" s="20" t="s">
        <v>515</v>
      </c>
      <c r="E170" s="82">
        <v>5</v>
      </c>
      <c r="F170" s="78" t="s">
        <v>520</v>
      </c>
      <c r="G170" s="34" t="s">
        <v>48</v>
      </c>
      <c r="H170" s="83">
        <v>9487915</v>
      </c>
      <c r="I170" s="36">
        <v>9487915</v>
      </c>
      <c r="J170" s="34" t="s">
        <v>32</v>
      </c>
      <c r="K170" s="32" t="s">
        <v>522</v>
      </c>
      <c r="L170" s="43" t="s">
        <v>325</v>
      </c>
    </row>
    <row r="171" spans="2:12" ht="51">
      <c r="B171" s="25">
        <v>80161500</v>
      </c>
      <c r="C171" s="45" t="s">
        <v>187</v>
      </c>
      <c r="D171" s="20" t="s">
        <v>515</v>
      </c>
      <c r="E171" s="82">
        <v>5</v>
      </c>
      <c r="F171" s="78" t="s">
        <v>520</v>
      </c>
      <c r="G171" s="34" t="s">
        <v>48</v>
      </c>
      <c r="H171" s="83">
        <v>25750000</v>
      </c>
      <c r="I171" s="36">
        <v>25750000</v>
      </c>
      <c r="J171" s="34" t="s">
        <v>32</v>
      </c>
      <c r="K171" s="32" t="s">
        <v>522</v>
      </c>
      <c r="L171" s="39" t="s">
        <v>325</v>
      </c>
    </row>
    <row r="172" spans="2:12" ht="45">
      <c r="B172" s="25">
        <v>80161500</v>
      </c>
      <c r="C172" s="45" t="s">
        <v>188</v>
      </c>
      <c r="D172" s="20" t="s">
        <v>515</v>
      </c>
      <c r="E172" s="82">
        <v>5</v>
      </c>
      <c r="F172" s="78" t="s">
        <v>520</v>
      </c>
      <c r="G172" s="34" t="s">
        <v>48</v>
      </c>
      <c r="H172" s="83">
        <v>41200000</v>
      </c>
      <c r="I172" s="36">
        <v>41200000</v>
      </c>
      <c r="J172" s="34" t="s">
        <v>32</v>
      </c>
      <c r="K172" s="32" t="s">
        <v>522</v>
      </c>
      <c r="L172" s="39" t="s">
        <v>325</v>
      </c>
    </row>
    <row r="173" spans="2:12" ht="51">
      <c r="B173" s="25">
        <v>80161500</v>
      </c>
      <c r="C173" s="45" t="s">
        <v>189</v>
      </c>
      <c r="D173" s="20" t="s">
        <v>515</v>
      </c>
      <c r="E173" s="82">
        <v>5</v>
      </c>
      <c r="F173" s="78" t="s">
        <v>520</v>
      </c>
      <c r="G173" s="34" t="s">
        <v>48</v>
      </c>
      <c r="H173" s="83">
        <v>25750000</v>
      </c>
      <c r="I173" s="36">
        <v>25750000</v>
      </c>
      <c r="J173" s="34" t="s">
        <v>32</v>
      </c>
      <c r="K173" s="32" t="s">
        <v>522</v>
      </c>
      <c r="L173" s="43" t="s">
        <v>325</v>
      </c>
    </row>
    <row r="174" spans="2:12" ht="45">
      <c r="B174" s="25">
        <v>80161500</v>
      </c>
      <c r="C174" s="45" t="s">
        <v>190</v>
      </c>
      <c r="D174" s="20" t="s">
        <v>515</v>
      </c>
      <c r="E174" s="82">
        <v>5</v>
      </c>
      <c r="F174" s="78" t="s">
        <v>520</v>
      </c>
      <c r="G174" s="34" t="s">
        <v>48</v>
      </c>
      <c r="H174" s="83">
        <v>31827000</v>
      </c>
      <c r="I174" s="36">
        <v>31827000</v>
      </c>
      <c r="J174" s="34" t="s">
        <v>32</v>
      </c>
      <c r="K174" s="32" t="s">
        <v>522</v>
      </c>
      <c r="L174" s="39" t="s">
        <v>325</v>
      </c>
    </row>
    <row r="175" spans="2:12" ht="51">
      <c r="B175" s="25">
        <v>80161500</v>
      </c>
      <c r="C175" s="45" t="s">
        <v>191</v>
      </c>
      <c r="D175" s="20" t="s">
        <v>515</v>
      </c>
      <c r="E175" s="82">
        <v>5</v>
      </c>
      <c r="F175" s="78" t="s">
        <v>520</v>
      </c>
      <c r="G175" s="34" t="s">
        <v>48</v>
      </c>
      <c r="H175" s="83">
        <v>13655465</v>
      </c>
      <c r="I175" s="36">
        <v>13655465</v>
      </c>
      <c r="J175" s="34" t="s">
        <v>32</v>
      </c>
      <c r="K175" s="32" t="s">
        <v>522</v>
      </c>
      <c r="L175" s="39" t="s">
        <v>325</v>
      </c>
    </row>
    <row r="176" spans="2:12" ht="45">
      <c r="B176" s="25">
        <v>80161500</v>
      </c>
      <c r="C176" s="45" t="s">
        <v>184</v>
      </c>
      <c r="D176" s="20" t="s">
        <v>515</v>
      </c>
      <c r="E176" s="82">
        <v>5</v>
      </c>
      <c r="F176" s="78" t="s">
        <v>520</v>
      </c>
      <c r="G176" s="34" t="s">
        <v>48</v>
      </c>
      <c r="H176" s="83">
        <v>8976595</v>
      </c>
      <c r="I176" s="36">
        <v>8976595</v>
      </c>
      <c r="J176" s="34" t="s">
        <v>32</v>
      </c>
      <c r="K176" s="32" t="s">
        <v>522</v>
      </c>
      <c r="L176" s="43" t="s">
        <v>69</v>
      </c>
    </row>
    <row r="177" spans="2:12" ht="45">
      <c r="B177" s="25">
        <v>80161500</v>
      </c>
      <c r="C177" s="45" t="s">
        <v>192</v>
      </c>
      <c r="D177" s="20" t="s">
        <v>515</v>
      </c>
      <c r="E177" s="82">
        <v>5</v>
      </c>
      <c r="F177" s="78" t="s">
        <v>520</v>
      </c>
      <c r="G177" s="34" t="s">
        <v>48</v>
      </c>
      <c r="H177" s="83">
        <v>29022500</v>
      </c>
      <c r="I177" s="36">
        <v>29022500</v>
      </c>
      <c r="J177" s="34" t="s">
        <v>32</v>
      </c>
      <c r="K177" s="32" t="s">
        <v>522</v>
      </c>
      <c r="L177" s="39" t="s">
        <v>325</v>
      </c>
    </row>
    <row r="178" spans="2:12" ht="45">
      <c r="B178" s="25">
        <v>80161500</v>
      </c>
      <c r="C178" s="45" t="s">
        <v>193</v>
      </c>
      <c r="D178" s="20" t="s">
        <v>515</v>
      </c>
      <c r="E178" s="82">
        <v>5</v>
      </c>
      <c r="F178" s="78" t="s">
        <v>520</v>
      </c>
      <c r="G178" s="34" t="s">
        <v>48</v>
      </c>
      <c r="H178" s="83">
        <v>27318175</v>
      </c>
      <c r="I178" s="36">
        <v>27318175</v>
      </c>
      <c r="J178" s="34" t="s">
        <v>32</v>
      </c>
      <c r="K178" s="32" t="s">
        <v>522</v>
      </c>
      <c r="L178" s="39" t="s">
        <v>325</v>
      </c>
    </row>
    <row r="179" spans="2:12" ht="45">
      <c r="B179" s="25">
        <v>80161500</v>
      </c>
      <c r="C179" s="45" t="s">
        <v>194</v>
      </c>
      <c r="D179" s="20" t="s">
        <v>515</v>
      </c>
      <c r="E179" s="82">
        <v>5</v>
      </c>
      <c r="F179" s="78" t="s">
        <v>520</v>
      </c>
      <c r="G179" s="34" t="s">
        <v>48</v>
      </c>
      <c r="H179" s="83">
        <v>25750000</v>
      </c>
      <c r="I179" s="36">
        <v>25750000</v>
      </c>
      <c r="J179" s="34" t="s">
        <v>32</v>
      </c>
      <c r="K179" s="32" t="s">
        <v>522</v>
      </c>
      <c r="L179" s="43" t="s">
        <v>325</v>
      </c>
    </row>
    <row r="180" spans="2:12" ht="45">
      <c r="B180" s="25">
        <v>80161500</v>
      </c>
      <c r="C180" s="45" t="s">
        <v>195</v>
      </c>
      <c r="D180" s="20" t="s">
        <v>515</v>
      </c>
      <c r="E180" s="82">
        <v>5</v>
      </c>
      <c r="F180" s="78" t="s">
        <v>520</v>
      </c>
      <c r="G180" s="34" t="s">
        <v>48</v>
      </c>
      <c r="H180" s="83">
        <v>23175000</v>
      </c>
      <c r="I180" s="36">
        <v>23175000</v>
      </c>
      <c r="J180" s="34" t="s">
        <v>32</v>
      </c>
      <c r="K180" s="32" t="s">
        <v>522</v>
      </c>
      <c r="L180" s="39" t="s">
        <v>325</v>
      </c>
    </row>
    <row r="181" spans="2:12" ht="45">
      <c r="B181" s="25">
        <v>80161500</v>
      </c>
      <c r="C181" s="45" t="s">
        <v>196</v>
      </c>
      <c r="D181" s="20" t="s">
        <v>515</v>
      </c>
      <c r="E181" s="82">
        <v>5</v>
      </c>
      <c r="F181" s="78" t="s">
        <v>520</v>
      </c>
      <c r="G181" s="34" t="s">
        <v>48</v>
      </c>
      <c r="H181" s="83">
        <v>25750000</v>
      </c>
      <c r="I181" s="36">
        <v>25750000</v>
      </c>
      <c r="J181" s="34" t="s">
        <v>32</v>
      </c>
      <c r="K181" s="32" t="s">
        <v>522</v>
      </c>
      <c r="L181" s="39" t="s">
        <v>325</v>
      </c>
    </row>
    <row r="182" spans="2:12" ht="45">
      <c r="B182" s="25">
        <v>80161500</v>
      </c>
      <c r="C182" s="45" t="s">
        <v>197</v>
      </c>
      <c r="D182" s="20" t="s">
        <v>515</v>
      </c>
      <c r="E182" s="82">
        <v>5</v>
      </c>
      <c r="F182" s="78" t="s">
        <v>520</v>
      </c>
      <c r="G182" s="34" t="s">
        <v>48</v>
      </c>
      <c r="H182" s="83">
        <v>11800000</v>
      </c>
      <c r="I182" s="36">
        <v>11800000</v>
      </c>
      <c r="J182" s="34" t="s">
        <v>32</v>
      </c>
      <c r="K182" s="32" t="s">
        <v>522</v>
      </c>
      <c r="L182" s="43" t="s">
        <v>325</v>
      </c>
    </row>
    <row r="183" spans="2:12" ht="45">
      <c r="B183" s="25">
        <v>80161500</v>
      </c>
      <c r="C183" s="45" t="s">
        <v>198</v>
      </c>
      <c r="D183" s="20" t="s">
        <v>515</v>
      </c>
      <c r="E183" s="82">
        <v>5</v>
      </c>
      <c r="F183" s="78" t="s">
        <v>520</v>
      </c>
      <c r="G183" s="34" t="s">
        <v>48</v>
      </c>
      <c r="H183" s="83">
        <v>38625000</v>
      </c>
      <c r="I183" s="36">
        <v>38625000</v>
      </c>
      <c r="J183" s="34" t="s">
        <v>32</v>
      </c>
      <c r="K183" s="32" t="s">
        <v>522</v>
      </c>
      <c r="L183" s="39" t="s">
        <v>325</v>
      </c>
    </row>
    <row r="184" spans="2:12" ht="45">
      <c r="B184" s="25">
        <v>80161500</v>
      </c>
      <c r="C184" s="45" t="s">
        <v>199</v>
      </c>
      <c r="D184" s="20" t="s">
        <v>515</v>
      </c>
      <c r="E184" s="82">
        <v>5</v>
      </c>
      <c r="F184" s="78" t="s">
        <v>520</v>
      </c>
      <c r="G184" s="34" t="s">
        <v>48</v>
      </c>
      <c r="H184" s="83">
        <v>22500000</v>
      </c>
      <c r="I184" s="36">
        <v>22500000</v>
      </c>
      <c r="J184" s="34" t="s">
        <v>32</v>
      </c>
      <c r="K184" s="32" t="s">
        <v>522</v>
      </c>
      <c r="L184" s="39" t="s">
        <v>325</v>
      </c>
    </row>
    <row r="185" spans="2:12" ht="45">
      <c r="B185" s="25">
        <v>80161500</v>
      </c>
      <c r="C185" s="45" t="s">
        <v>200</v>
      </c>
      <c r="D185" s="20" t="s">
        <v>515</v>
      </c>
      <c r="E185" s="82">
        <v>5</v>
      </c>
      <c r="F185" s="78" t="s">
        <v>520</v>
      </c>
      <c r="G185" s="34" t="s">
        <v>48</v>
      </c>
      <c r="H185" s="83">
        <v>26522500</v>
      </c>
      <c r="I185" s="36">
        <v>26522500</v>
      </c>
      <c r="J185" s="34" t="s">
        <v>32</v>
      </c>
      <c r="K185" s="32" t="s">
        <v>522</v>
      </c>
      <c r="L185" s="43" t="s">
        <v>325</v>
      </c>
    </row>
    <row r="186" spans="2:12" ht="45">
      <c r="B186" s="25">
        <v>80161500</v>
      </c>
      <c r="C186" s="45" t="s">
        <v>201</v>
      </c>
      <c r="D186" s="20" t="s">
        <v>515</v>
      </c>
      <c r="E186" s="82">
        <v>5</v>
      </c>
      <c r="F186" s="78" t="s">
        <v>520</v>
      </c>
      <c r="G186" s="34" t="s">
        <v>48</v>
      </c>
      <c r="H186" s="83">
        <v>9364190</v>
      </c>
      <c r="I186" s="36">
        <v>9364190</v>
      </c>
      <c r="J186" s="34" t="s">
        <v>32</v>
      </c>
      <c r="K186" s="32" t="s">
        <v>522</v>
      </c>
      <c r="L186" s="39" t="s">
        <v>325</v>
      </c>
    </row>
    <row r="187" spans="2:12" ht="45">
      <c r="B187" s="25">
        <v>80161500</v>
      </c>
      <c r="C187" s="45" t="s">
        <v>186</v>
      </c>
      <c r="D187" s="20" t="s">
        <v>515</v>
      </c>
      <c r="E187" s="82">
        <v>5</v>
      </c>
      <c r="F187" s="78" t="s">
        <v>520</v>
      </c>
      <c r="G187" s="34" t="s">
        <v>48</v>
      </c>
      <c r="H187" s="83">
        <v>9487915</v>
      </c>
      <c r="I187" s="36">
        <v>9487915</v>
      </c>
      <c r="J187" s="34" t="s">
        <v>32</v>
      </c>
      <c r="K187" s="32" t="s">
        <v>522</v>
      </c>
      <c r="L187" s="39" t="s">
        <v>325</v>
      </c>
    </row>
    <row r="188" spans="2:12" ht="45">
      <c r="B188" s="25">
        <v>80161500</v>
      </c>
      <c r="C188" s="45" t="s">
        <v>202</v>
      </c>
      <c r="D188" s="20" t="s">
        <v>515</v>
      </c>
      <c r="E188" s="82">
        <v>5</v>
      </c>
      <c r="F188" s="78" t="s">
        <v>520</v>
      </c>
      <c r="G188" s="34" t="s">
        <v>48</v>
      </c>
      <c r="H188" s="83">
        <v>20600000</v>
      </c>
      <c r="I188" s="36">
        <v>20600000</v>
      </c>
      <c r="J188" s="34" t="s">
        <v>32</v>
      </c>
      <c r="K188" s="32" t="s">
        <v>522</v>
      </c>
      <c r="L188" s="43" t="s">
        <v>325</v>
      </c>
    </row>
    <row r="189" spans="2:12" ht="45">
      <c r="B189" s="25">
        <v>80161500</v>
      </c>
      <c r="C189" s="45" t="s">
        <v>203</v>
      </c>
      <c r="D189" s="20" t="s">
        <v>515</v>
      </c>
      <c r="E189" s="82">
        <v>5</v>
      </c>
      <c r="F189" s="78" t="s">
        <v>520</v>
      </c>
      <c r="G189" s="34" t="s">
        <v>48</v>
      </c>
      <c r="H189" s="83">
        <v>20065750</v>
      </c>
      <c r="I189" s="36">
        <v>20065750</v>
      </c>
      <c r="J189" s="34" t="s">
        <v>32</v>
      </c>
      <c r="K189" s="32" t="s">
        <v>522</v>
      </c>
      <c r="L189" s="39" t="s">
        <v>325</v>
      </c>
    </row>
    <row r="190" spans="2:12" ht="45">
      <c r="B190" s="25">
        <v>80161500</v>
      </c>
      <c r="C190" s="45" t="s">
        <v>204</v>
      </c>
      <c r="D190" s="20" t="s">
        <v>515</v>
      </c>
      <c r="E190" s="82">
        <v>5</v>
      </c>
      <c r="F190" s="78" t="s">
        <v>520</v>
      </c>
      <c r="G190" s="34" t="s">
        <v>48</v>
      </c>
      <c r="H190" s="83">
        <v>24778900</v>
      </c>
      <c r="I190" s="36">
        <v>24778900</v>
      </c>
      <c r="J190" s="34" t="s">
        <v>32</v>
      </c>
      <c r="K190" s="32" t="s">
        <v>522</v>
      </c>
      <c r="L190" s="39" t="s">
        <v>325</v>
      </c>
    </row>
    <row r="191" spans="2:12" ht="45">
      <c r="B191" s="25">
        <v>80161500</v>
      </c>
      <c r="C191" s="45" t="s">
        <v>205</v>
      </c>
      <c r="D191" s="20" t="s">
        <v>515</v>
      </c>
      <c r="E191" s="82">
        <v>5</v>
      </c>
      <c r="F191" s="78" t="s">
        <v>520</v>
      </c>
      <c r="G191" s="34" t="s">
        <v>48</v>
      </c>
      <c r="H191" s="83">
        <v>13261250</v>
      </c>
      <c r="I191" s="36">
        <v>13261250</v>
      </c>
      <c r="J191" s="34" t="s">
        <v>32</v>
      </c>
      <c r="K191" s="32" t="s">
        <v>522</v>
      </c>
      <c r="L191" s="43" t="s">
        <v>325</v>
      </c>
    </row>
    <row r="192" spans="2:12" ht="45">
      <c r="B192" s="25">
        <v>80161500</v>
      </c>
      <c r="C192" s="45" t="s">
        <v>206</v>
      </c>
      <c r="D192" s="20" t="s">
        <v>515</v>
      </c>
      <c r="E192" s="82">
        <v>5</v>
      </c>
      <c r="F192" s="78" t="s">
        <v>520</v>
      </c>
      <c r="G192" s="34" t="s">
        <v>48</v>
      </c>
      <c r="H192" s="83">
        <v>8947400</v>
      </c>
      <c r="I192" s="36">
        <v>8947400</v>
      </c>
      <c r="J192" s="34" t="s">
        <v>32</v>
      </c>
      <c r="K192" s="32" t="s">
        <v>522</v>
      </c>
      <c r="L192" s="39" t="s">
        <v>325</v>
      </c>
    </row>
    <row r="193" spans="2:12" ht="45">
      <c r="B193" s="25">
        <v>80161500</v>
      </c>
      <c r="C193" s="45" t="s">
        <v>207</v>
      </c>
      <c r="D193" s="20" t="s">
        <v>515</v>
      </c>
      <c r="E193" s="82">
        <v>5</v>
      </c>
      <c r="F193" s="78" t="s">
        <v>520</v>
      </c>
      <c r="G193" s="34" t="s">
        <v>48</v>
      </c>
      <c r="H193" s="83">
        <v>19570000</v>
      </c>
      <c r="I193" s="36">
        <v>19570000</v>
      </c>
      <c r="J193" s="34" t="s">
        <v>32</v>
      </c>
      <c r="K193" s="32" t="s">
        <v>522</v>
      </c>
      <c r="L193" s="39" t="s">
        <v>325</v>
      </c>
    </row>
    <row r="194" spans="2:12" ht="45">
      <c r="B194" s="25">
        <v>80161500</v>
      </c>
      <c r="C194" s="45" t="s">
        <v>208</v>
      </c>
      <c r="D194" s="20" t="s">
        <v>515</v>
      </c>
      <c r="E194" s="82">
        <v>5</v>
      </c>
      <c r="F194" s="78" t="s">
        <v>520</v>
      </c>
      <c r="G194" s="34" t="s">
        <v>48</v>
      </c>
      <c r="H194" s="83">
        <v>9270000</v>
      </c>
      <c r="I194" s="36">
        <v>9270000</v>
      </c>
      <c r="J194" s="34" t="s">
        <v>32</v>
      </c>
      <c r="K194" s="32" t="s">
        <v>522</v>
      </c>
      <c r="L194" s="43" t="s">
        <v>325</v>
      </c>
    </row>
    <row r="195" spans="2:12" ht="45">
      <c r="B195" s="25">
        <v>80161500</v>
      </c>
      <c r="C195" s="45" t="s">
        <v>209</v>
      </c>
      <c r="D195" s="20" t="s">
        <v>515</v>
      </c>
      <c r="E195" s="82">
        <v>5</v>
      </c>
      <c r="F195" s="78" t="s">
        <v>520</v>
      </c>
      <c r="G195" s="34" t="s">
        <v>48</v>
      </c>
      <c r="H195" s="83">
        <v>14569135</v>
      </c>
      <c r="I195" s="36">
        <v>14569135</v>
      </c>
      <c r="J195" s="34" t="s">
        <v>32</v>
      </c>
      <c r="K195" s="32" t="s">
        <v>522</v>
      </c>
      <c r="L195" s="39" t="s">
        <v>325</v>
      </c>
    </row>
    <row r="196" spans="2:12" ht="45">
      <c r="B196" s="25">
        <v>80161500</v>
      </c>
      <c r="C196" s="45" t="s">
        <v>210</v>
      </c>
      <c r="D196" s="20" t="s">
        <v>515</v>
      </c>
      <c r="E196" s="82">
        <v>5</v>
      </c>
      <c r="F196" s="78" t="s">
        <v>520</v>
      </c>
      <c r="G196" s="34" t="s">
        <v>48</v>
      </c>
      <c r="H196" s="83">
        <v>19122720</v>
      </c>
      <c r="I196" s="36">
        <v>19122720</v>
      </c>
      <c r="J196" s="34" t="s">
        <v>32</v>
      </c>
      <c r="K196" s="32" t="s">
        <v>522</v>
      </c>
      <c r="L196" s="39" t="s">
        <v>325</v>
      </c>
    </row>
    <row r="197" spans="2:12" ht="45">
      <c r="B197" s="25">
        <v>80161500</v>
      </c>
      <c r="C197" s="45" t="s">
        <v>211</v>
      </c>
      <c r="D197" s="20" t="s">
        <v>515</v>
      </c>
      <c r="E197" s="82">
        <v>5</v>
      </c>
      <c r="F197" s="78" t="s">
        <v>520</v>
      </c>
      <c r="G197" s="34" t="s">
        <v>48</v>
      </c>
      <c r="H197" s="83">
        <v>7649085</v>
      </c>
      <c r="I197" s="36">
        <v>7649085</v>
      </c>
      <c r="J197" s="34" t="s">
        <v>32</v>
      </c>
      <c r="K197" s="32" t="s">
        <v>522</v>
      </c>
      <c r="L197" s="43" t="s">
        <v>325</v>
      </c>
    </row>
    <row r="198" spans="2:12" ht="51">
      <c r="B198" s="25">
        <v>80161500</v>
      </c>
      <c r="C198" s="45" t="s">
        <v>212</v>
      </c>
      <c r="D198" s="20" t="s">
        <v>515</v>
      </c>
      <c r="E198" s="82">
        <v>5</v>
      </c>
      <c r="F198" s="78" t="s">
        <v>520</v>
      </c>
      <c r="G198" s="34" t="s">
        <v>48</v>
      </c>
      <c r="H198" s="83">
        <v>24586355</v>
      </c>
      <c r="I198" s="36">
        <v>24586355</v>
      </c>
      <c r="J198" s="34" t="s">
        <v>32</v>
      </c>
      <c r="K198" s="32" t="s">
        <v>522</v>
      </c>
      <c r="L198" s="39" t="s">
        <v>325</v>
      </c>
    </row>
    <row r="199" spans="2:12" ht="45">
      <c r="B199" s="25">
        <v>80161500</v>
      </c>
      <c r="C199" s="45" t="s">
        <v>213</v>
      </c>
      <c r="D199" s="20" t="s">
        <v>515</v>
      </c>
      <c r="E199" s="82">
        <v>5</v>
      </c>
      <c r="F199" s="78" t="s">
        <v>520</v>
      </c>
      <c r="G199" s="34" t="s">
        <v>48</v>
      </c>
      <c r="H199" s="83">
        <v>9270000</v>
      </c>
      <c r="I199" s="36">
        <v>9270000</v>
      </c>
      <c r="J199" s="34" t="s">
        <v>32</v>
      </c>
      <c r="K199" s="32" t="s">
        <v>522</v>
      </c>
      <c r="L199" s="39" t="s">
        <v>325</v>
      </c>
    </row>
    <row r="200" spans="2:12" ht="45">
      <c r="B200" s="25">
        <v>80161500</v>
      </c>
      <c r="C200" s="45" t="s">
        <v>214</v>
      </c>
      <c r="D200" s="20" t="s">
        <v>515</v>
      </c>
      <c r="E200" s="82">
        <v>5</v>
      </c>
      <c r="F200" s="78" t="s">
        <v>520</v>
      </c>
      <c r="G200" s="34" t="s">
        <v>48</v>
      </c>
      <c r="H200" s="83">
        <v>26522500</v>
      </c>
      <c r="I200" s="36">
        <v>26522500</v>
      </c>
      <c r="J200" s="34" t="s">
        <v>32</v>
      </c>
      <c r="K200" s="32" t="s">
        <v>522</v>
      </c>
      <c r="L200" s="43" t="s">
        <v>325</v>
      </c>
    </row>
    <row r="201" spans="2:12" ht="45">
      <c r="B201" s="25">
        <v>80161500</v>
      </c>
      <c r="C201" s="45" t="s">
        <v>215</v>
      </c>
      <c r="D201" s="20" t="s">
        <v>515</v>
      </c>
      <c r="E201" s="82">
        <v>5</v>
      </c>
      <c r="F201" s="78" t="s">
        <v>520</v>
      </c>
      <c r="G201" s="34" t="s">
        <v>48</v>
      </c>
      <c r="H201" s="83">
        <v>9000000</v>
      </c>
      <c r="I201" s="36">
        <v>9000000</v>
      </c>
      <c r="J201" s="34" t="s">
        <v>32</v>
      </c>
      <c r="K201" s="32" t="s">
        <v>522</v>
      </c>
      <c r="L201" s="39" t="s">
        <v>325</v>
      </c>
    </row>
    <row r="202" spans="2:12" ht="51">
      <c r="B202" s="25">
        <v>80161500</v>
      </c>
      <c r="C202" s="45" t="s">
        <v>216</v>
      </c>
      <c r="D202" s="20" t="s">
        <v>515</v>
      </c>
      <c r="E202" s="82">
        <v>5</v>
      </c>
      <c r="F202" s="78" t="s">
        <v>520</v>
      </c>
      <c r="G202" s="34" t="s">
        <v>48</v>
      </c>
      <c r="H202" s="83">
        <v>13012990</v>
      </c>
      <c r="I202" s="36">
        <v>13012990</v>
      </c>
      <c r="J202" s="34" t="s">
        <v>32</v>
      </c>
      <c r="K202" s="32" t="s">
        <v>522</v>
      </c>
      <c r="L202" s="39" t="s">
        <v>325</v>
      </c>
    </row>
    <row r="203" spans="2:12" ht="45">
      <c r="B203" s="25">
        <v>80161500</v>
      </c>
      <c r="C203" s="45" t="s">
        <v>217</v>
      </c>
      <c r="D203" s="20" t="s">
        <v>515</v>
      </c>
      <c r="E203" s="82">
        <v>5</v>
      </c>
      <c r="F203" s="78" t="s">
        <v>520</v>
      </c>
      <c r="G203" s="34" t="s">
        <v>48</v>
      </c>
      <c r="H203" s="83">
        <v>25000000</v>
      </c>
      <c r="I203" s="36">
        <v>25000000</v>
      </c>
      <c r="J203" s="34" t="s">
        <v>32</v>
      </c>
      <c r="K203" s="32" t="s">
        <v>522</v>
      </c>
      <c r="L203" s="43" t="s">
        <v>325</v>
      </c>
    </row>
    <row r="204" spans="2:12" ht="45">
      <c r="B204" s="25">
        <v>80161500</v>
      </c>
      <c r="C204" s="45" t="s">
        <v>214</v>
      </c>
      <c r="D204" s="20" t="s">
        <v>515</v>
      </c>
      <c r="E204" s="82">
        <v>5</v>
      </c>
      <c r="F204" s="78" t="s">
        <v>520</v>
      </c>
      <c r="G204" s="34" t="s">
        <v>48</v>
      </c>
      <c r="H204" s="83">
        <v>12571150</v>
      </c>
      <c r="I204" s="36">
        <v>12571150</v>
      </c>
      <c r="J204" s="34" t="s">
        <v>32</v>
      </c>
      <c r="K204" s="32" t="s">
        <v>522</v>
      </c>
      <c r="L204" s="39" t="s">
        <v>325</v>
      </c>
    </row>
    <row r="205" spans="2:12" ht="51">
      <c r="B205" s="25">
        <v>80161500</v>
      </c>
      <c r="C205" s="45" t="s">
        <v>218</v>
      </c>
      <c r="D205" s="20" t="s">
        <v>515</v>
      </c>
      <c r="E205" s="82">
        <v>5</v>
      </c>
      <c r="F205" s="78" t="s">
        <v>520</v>
      </c>
      <c r="G205" s="34" t="s">
        <v>48</v>
      </c>
      <c r="H205" s="83">
        <v>21218000</v>
      </c>
      <c r="I205" s="36">
        <v>21218000</v>
      </c>
      <c r="J205" s="34" t="s">
        <v>32</v>
      </c>
      <c r="K205" s="32" t="s">
        <v>522</v>
      </c>
      <c r="L205" s="39" t="s">
        <v>325</v>
      </c>
    </row>
    <row r="206" spans="2:12" ht="45">
      <c r="B206" s="25">
        <v>80161500</v>
      </c>
      <c r="C206" s="45" t="s">
        <v>192</v>
      </c>
      <c r="D206" s="20" t="s">
        <v>515</v>
      </c>
      <c r="E206" s="82">
        <v>5</v>
      </c>
      <c r="F206" s="78" t="s">
        <v>520</v>
      </c>
      <c r="G206" s="34" t="s">
        <v>48</v>
      </c>
      <c r="H206" s="83">
        <v>51500000</v>
      </c>
      <c r="I206" s="36">
        <v>51500000</v>
      </c>
      <c r="J206" s="34" t="s">
        <v>32</v>
      </c>
      <c r="K206" s="32" t="s">
        <v>522</v>
      </c>
      <c r="L206" s="43" t="s">
        <v>325</v>
      </c>
    </row>
    <row r="207" spans="2:12" ht="45">
      <c r="B207" s="25">
        <v>80161500</v>
      </c>
      <c r="C207" s="45" t="s">
        <v>219</v>
      </c>
      <c r="D207" s="20" t="s">
        <v>515</v>
      </c>
      <c r="E207" s="82">
        <v>5</v>
      </c>
      <c r="F207" s="78" t="s">
        <v>520</v>
      </c>
      <c r="G207" s="34" t="s">
        <v>48</v>
      </c>
      <c r="H207" s="83">
        <v>8240000</v>
      </c>
      <c r="I207" s="36">
        <v>8240000</v>
      </c>
      <c r="J207" s="34" t="s">
        <v>32</v>
      </c>
      <c r="K207" s="32" t="s">
        <v>522</v>
      </c>
      <c r="L207" s="39" t="s">
        <v>325</v>
      </c>
    </row>
    <row r="208" spans="2:12" ht="45">
      <c r="B208" s="25">
        <v>80161500</v>
      </c>
      <c r="C208" s="45" t="s">
        <v>220</v>
      </c>
      <c r="D208" s="20" t="s">
        <v>515</v>
      </c>
      <c r="E208" s="82">
        <v>5</v>
      </c>
      <c r="F208" s="78" t="s">
        <v>520</v>
      </c>
      <c r="G208" s="34" t="s">
        <v>48</v>
      </c>
      <c r="H208" s="83">
        <v>11255085</v>
      </c>
      <c r="I208" s="36">
        <v>11255085</v>
      </c>
      <c r="J208" s="34" t="s">
        <v>32</v>
      </c>
      <c r="K208" s="32" t="s">
        <v>522</v>
      </c>
      <c r="L208" s="39" t="s">
        <v>325</v>
      </c>
    </row>
    <row r="209" spans="2:12" ht="45">
      <c r="B209" s="25">
        <v>80161500</v>
      </c>
      <c r="C209" s="45" t="s">
        <v>192</v>
      </c>
      <c r="D209" s="20" t="s">
        <v>515</v>
      </c>
      <c r="E209" s="82">
        <v>5</v>
      </c>
      <c r="F209" s="78" t="s">
        <v>520</v>
      </c>
      <c r="G209" s="34" t="s">
        <v>48</v>
      </c>
      <c r="H209" s="83">
        <v>26522500</v>
      </c>
      <c r="I209" s="36">
        <v>26522500</v>
      </c>
      <c r="J209" s="34" t="s">
        <v>32</v>
      </c>
      <c r="K209" s="32" t="s">
        <v>522</v>
      </c>
      <c r="L209" s="43" t="s">
        <v>325</v>
      </c>
    </row>
    <row r="210" spans="2:12" ht="45">
      <c r="B210" s="25">
        <v>80161500</v>
      </c>
      <c r="C210" s="45" t="s">
        <v>221</v>
      </c>
      <c r="D210" s="20" t="s">
        <v>515</v>
      </c>
      <c r="E210" s="82">
        <v>5</v>
      </c>
      <c r="F210" s="78" t="s">
        <v>520</v>
      </c>
      <c r="G210" s="34" t="s">
        <v>48</v>
      </c>
      <c r="H210" s="83">
        <v>20600000</v>
      </c>
      <c r="I210" s="36">
        <v>20600000</v>
      </c>
      <c r="J210" s="34" t="s">
        <v>32</v>
      </c>
      <c r="K210" s="32" t="s">
        <v>522</v>
      </c>
      <c r="L210" s="39" t="s">
        <v>325</v>
      </c>
    </row>
    <row r="211" spans="2:12" ht="45">
      <c r="B211" s="25">
        <v>80161500</v>
      </c>
      <c r="C211" s="45" t="s">
        <v>222</v>
      </c>
      <c r="D211" s="20" t="s">
        <v>515</v>
      </c>
      <c r="E211" s="82">
        <v>5</v>
      </c>
      <c r="F211" s="78" t="s">
        <v>520</v>
      </c>
      <c r="G211" s="34" t="s">
        <v>48</v>
      </c>
      <c r="H211" s="83">
        <v>13261250</v>
      </c>
      <c r="I211" s="36">
        <v>13261250</v>
      </c>
      <c r="J211" s="34" t="s">
        <v>32</v>
      </c>
      <c r="K211" s="32" t="s">
        <v>522</v>
      </c>
      <c r="L211" s="39" t="s">
        <v>325</v>
      </c>
    </row>
    <row r="212" spans="2:12" ht="45">
      <c r="B212" s="25">
        <v>80161500</v>
      </c>
      <c r="C212" s="45" t="s">
        <v>223</v>
      </c>
      <c r="D212" s="20" t="s">
        <v>515</v>
      </c>
      <c r="E212" s="82">
        <v>5</v>
      </c>
      <c r="F212" s="78" t="s">
        <v>520</v>
      </c>
      <c r="G212" s="34" t="s">
        <v>48</v>
      </c>
      <c r="H212" s="83">
        <v>20600000</v>
      </c>
      <c r="I212" s="36">
        <v>20600000</v>
      </c>
      <c r="J212" s="34" t="s">
        <v>32</v>
      </c>
      <c r="K212" s="32" t="s">
        <v>522</v>
      </c>
      <c r="L212" s="43" t="s">
        <v>325</v>
      </c>
    </row>
    <row r="213" spans="2:12" ht="45">
      <c r="B213" s="25">
        <v>80161500</v>
      </c>
      <c r="C213" s="45" t="s">
        <v>204</v>
      </c>
      <c r="D213" s="20" t="s">
        <v>515</v>
      </c>
      <c r="E213" s="82">
        <v>5</v>
      </c>
      <c r="F213" s="78" t="s">
        <v>520</v>
      </c>
      <c r="G213" s="34" t="s">
        <v>48</v>
      </c>
      <c r="H213" s="83">
        <v>10454500</v>
      </c>
      <c r="I213" s="36">
        <v>10454500</v>
      </c>
      <c r="J213" s="34" t="s">
        <v>32</v>
      </c>
      <c r="K213" s="32" t="s">
        <v>522</v>
      </c>
      <c r="L213" s="39" t="s">
        <v>325</v>
      </c>
    </row>
    <row r="214" spans="2:12" ht="45">
      <c r="B214" s="25">
        <v>80161500</v>
      </c>
      <c r="C214" s="45" t="s">
        <v>224</v>
      </c>
      <c r="D214" s="20" t="s">
        <v>515</v>
      </c>
      <c r="E214" s="82">
        <v>5</v>
      </c>
      <c r="F214" s="78" t="s">
        <v>520</v>
      </c>
      <c r="G214" s="34" t="s">
        <v>48</v>
      </c>
      <c r="H214" s="83">
        <v>37500000</v>
      </c>
      <c r="I214" s="36">
        <v>37500000</v>
      </c>
      <c r="J214" s="34" t="s">
        <v>32</v>
      </c>
      <c r="K214" s="32" t="s">
        <v>522</v>
      </c>
      <c r="L214" s="39" t="s">
        <v>325</v>
      </c>
    </row>
    <row r="215" spans="2:12" ht="45">
      <c r="B215" s="25">
        <v>80161500</v>
      </c>
      <c r="C215" s="45" t="s">
        <v>225</v>
      </c>
      <c r="D215" s="20" t="s">
        <v>515</v>
      </c>
      <c r="E215" s="82">
        <v>5</v>
      </c>
      <c r="F215" s="78" t="s">
        <v>520</v>
      </c>
      <c r="G215" s="34" t="s">
        <v>48</v>
      </c>
      <c r="H215" s="83">
        <v>39775260</v>
      </c>
      <c r="I215" s="36">
        <v>39775260</v>
      </c>
      <c r="J215" s="34" t="s">
        <v>32</v>
      </c>
      <c r="K215" s="32" t="s">
        <v>522</v>
      </c>
      <c r="L215" s="43" t="s">
        <v>325</v>
      </c>
    </row>
    <row r="216" spans="2:12" ht="51">
      <c r="B216" s="25">
        <v>80161500</v>
      </c>
      <c r="C216" s="45" t="s">
        <v>212</v>
      </c>
      <c r="D216" s="20" t="s">
        <v>515</v>
      </c>
      <c r="E216" s="82">
        <v>5</v>
      </c>
      <c r="F216" s="78" t="s">
        <v>520</v>
      </c>
      <c r="G216" s="34" t="s">
        <v>48</v>
      </c>
      <c r="H216" s="83">
        <v>13975000</v>
      </c>
      <c r="I216" s="36">
        <v>13975000</v>
      </c>
      <c r="J216" s="34" t="s">
        <v>32</v>
      </c>
      <c r="K216" s="32" t="s">
        <v>522</v>
      </c>
      <c r="L216" s="39" t="s">
        <v>325</v>
      </c>
    </row>
    <row r="217" spans="2:12" ht="38.25">
      <c r="B217" s="25">
        <v>80161500</v>
      </c>
      <c r="C217" s="45" t="s">
        <v>226</v>
      </c>
      <c r="D217" s="20" t="s">
        <v>515</v>
      </c>
      <c r="E217" s="82">
        <v>5</v>
      </c>
      <c r="F217" s="78" t="s">
        <v>520</v>
      </c>
      <c r="G217" s="34" t="s">
        <v>48</v>
      </c>
      <c r="H217" s="83">
        <v>21277740</v>
      </c>
      <c r="I217" s="36">
        <v>21277740</v>
      </c>
      <c r="J217" s="34" t="s">
        <v>32</v>
      </c>
      <c r="K217" s="32" t="s">
        <v>522</v>
      </c>
      <c r="L217" s="39" t="s">
        <v>326</v>
      </c>
    </row>
    <row r="218" spans="2:12" ht="51">
      <c r="B218" s="25">
        <v>80161500</v>
      </c>
      <c r="C218" s="45" t="s">
        <v>227</v>
      </c>
      <c r="D218" s="20" t="s">
        <v>515</v>
      </c>
      <c r="E218" s="82">
        <v>5</v>
      </c>
      <c r="F218" s="78" t="s">
        <v>520</v>
      </c>
      <c r="G218" s="34" t="s">
        <v>48</v>
      </c>
      <c r="H218" s="83">
        <v>29870000</v>
      </c>
      <c r="I218" s="36">
        <v>29870000</v>
      </c>
      <c r="J218" s="34" t="s">
        <v>32</v>
      </c>
      <c r="K218" s="32" t="s">
        <v>522</v>
      </c>
      <c r="L218" s="43" t="s">
        <v>326</v>
      </c>
    </row>
    <row r="219" spans="2:12" ht="38.25">
      <c r="B219" s="25">
        <v>80161500</v>
      </c>
      <c r="C219" s="45" t="s">
        <v>228</v>
      </c>
      <c r="D219" s="20" t="s">
        <v>515</v>
      </c>
      <c r="E219" s="82">
        <v>5</v>
      </c>
      <c r="F219" s="78" t="s">
        <v>520</v>
      </c>
      <c r="G219" s="34" t="s">
        <v>48</v>
      </c>
      <c r="H219" s="83">
        <v>21269500</v>
      </c>
      <c r="I219" s="36">
        <v>21269500</v>
      </c>
      <c r="J219" s="34" t="s">
        <v>32</v>
      </c>
      <c r="K219" s="32" t="s">
        <v>522</v>
      </c>
      <c r="L219" s="39" t="s">
        <v>326</v>
      </c>
    </row>
    <row r="220" spans="2:12" ht="38.25">
      <c r="B220" s="25">
        <v>80161500</v>
      </c>
      <c r="C220" s="45" t="s">
        <v>229</v>
      </c>
      <c r="D220" s="20" t="s">
        <v>515</v>
      </c>
      <c r="E220" s="82">
        <v>5</v>
      </c>
      <c r="F220" s="78" t="s">
        <v>520</v>
      </c>
      <c r="G220" s="34" t="s">
        <v>48</v>
      </c>
      <c r="H220" s="83">
        <v>26780000</v>
      </c>
      <c r="I220" s="36">
        <v>26780000</v>
      </c>
      <c r="J220" s="34" t="s">
        <v>32</v>
      </c>
      <c r="K220" s="32" t="s">
        <v>522</v>
      </c>
      <c r="L220" s="39" t="s">
        <v>326</v>
      </c>
    </row>
    <row r="221" spans="2:12" ht="38.25">
      <c r="B221" s="25">
        <v>80161500</v>
      </c>
      <c r="C221" s="45" t="s">
        <v>230</v>
      </c>
      <c r="D221" s="20" t="s">
        <v>515</v>
      </c>
      <c r="E221" s="82">
        <v>5</v>
      </c>
      <c r="F221" s="78" t="s">
        <v>520</v>
      </c>
      <c r="G221" s="34" t="s">
        <v>48</v>
      </c>
      <c r="H221" s="83">
        <v>17510000</v>
      </c>
      <c r="I221" s="36">
        <v>17510000</v>
      </c>
      <c r="J221" s="34" t="s">
        <v>32</v>
      </c>
      <c r="K221" s="32" t="s">
        <v>522</v>
      </c>
      <c r="L221" s="43" t="s">
        <v>326</v>
      </c>
    </row>
    <row r="222" spans="2:12" ht="38.25">
      <c r="B222" s="25">
        <v>80161500</v>
      </c>
      <c r="C222" s="45" t="s">
        <v>231</v>
      </c>
      <c r="D222" s="20" t="s">
        <v>515</v>
      </c>
      <c r="E222" s="82">
        <v>5</v>
      </c>
      <c r="F222" s="78" t="s">
        <v>520</v>
      </c>
      <c r="G222" s="34" t="s">
        <v>48</v>
      </c>
      <c r="H222" s="83">
        <v>21269500</v>
      </c>
      <c r="I222" s="36">
        <v>21269500</v>
      </c>
      <c r="J222" s="34" t="s">
        <v>32</v>
      </c>
      <c r="K222" s="32" t="s">
        <v>522</v>
      </c>
      <c r="L222" s="39" t="s">
        <v>326</v>
      </c>
    </row>
    <row r="223" spans="2:12" ht="51">
      <c r="B223" s="25">
        <v>80161500</v>
      </c>
      <c r="C223" s="45" t="s">
        <v>232</v>
      </c>
      <c r="D223" s="20" t="s">
        <v>515</v>
      </c>
      <c r="E223" s="82">
        <v>5</v>
      </c>
      <c r="F223" s="78" t="s">
        <v>520</v>
      </c>
      <c r="G223" s="34" t="s">
        <v>48</v>
      </c>
      <c r="H223" s="83">
        <v>17880800</v>
      </c>
      <c r="I223" s="36">
        <v>17880800</v>
      </c>
      <c r="J223" s="34" t="s">
        <v>32</v>
      </c>
      <c r="K223" s="32" t="s">
        <v>522</v>
      </c>
      <c r="L223" s="39" t="s">
        <v>326</v>
      </c>
    </row>
    <row r="224" spans="2:12" ht="51">
      <c r="B224" s="25">
        <v>80161500</v>
      </c>
      <c r="C224" s="45" t="s">
        <v>233</v>
      </c>
      <c r="D224" s="20" t="s">
        <v>515</v>
      </c>
      <c r="E224" s="82">
        <v>5</v>
      </c>
      <c r="F224" s="78" t="s">
        <v>520</v>
      </c>
      <c r="G224" s="34" t="s">
        <v>48</v>
      </c>
      <c r="H224" s="83">
        <v>29870000</v>
      </c>
      <c r="I224" s="36">
        <v>29870000</v>
      </c>
      <c r="J224" s="34" t="s">
        <v>32</v>
      </c>
      <c r="K224" s="32" t="s">
        <v>522</v>
      </c>
      <c r="L224" s="43" t="s">
        <v>326</v>
      </c>
    </row>
    <row r="225" spans="2:12" ht="51">
      <c r="B225" s="25">
        <v>80161500</v>
      </c>
      <c r="C225" s="45" t="s">
        <v>234</v>
      </c>
      <c r="D225" s="20" t="s">
        <v>515</v>
      </c>
      <c r="E225" s="82">
        <v>5</v>
      </c>
      <c r="F225" s="78" t="s">
        <v>520</v>
      </c>
      <c r="G225" s="34" t="s">
        <v>48</v>
      </c>
      <c r="H225" s="83">
        <v>27810000</v>
      </c>
      <c r="I225" s="36">
        <v>27810000</v>
      </c>
      <c r="J225" s="34" t="s">
        <v>32</v>
      </c>
      <c r="K225" s="32" t="s">
        <v>522</v>
      </c>
      <c r="L225" s="39" t="s">
        <v>326</v>
      </c>
    </row>
    <row r="226" spans="2:12" ht="38.25">
      <c r="B226" s="25">
        <v>80161500</v>
      </c>
      <c r="C226" s="45" t="s">
        <v>226</v>
      </c>
      <c r="D226" s="20" t="s">
        <v>515</v>
      </c>
      <c r="E226" s="82">
        <v>5</v>
      </c>
      <c r="F226" s="78" t="s">
        <v>520</v>
      </c>
      <c r="G226" s="34" t="s">
        <v>48</v>
      </c>
      <c r="H226" s="83">
        <v>23000000</v>
      </c>
      <c r="I226" s="36">
        <v>23000000</v>
      </c>
      <c r="J226" s="34" t="s">
        <v>32</v>
      </c>
      <c r="K226" s="32" t="s">
        <v>522</v>
      </c>
      <c r="L226" s="39" t="s">
        <v>326</v>
      </c>
    </row>
    <row r="227" spans="2:12" ht="38.25">
      <c r="B227" s="25">
        <v>80161500</v>
      </c>
      <c r="C227" s="45" t="s">
        <v>235</v>
      </c>
      <c r="D227" s="20" t="s">
        <v>515</v>
      </c>
      <c r="E227" s="82">
        <v>5</v>
      </c>
      <c r="F227" s="78" t="s">
        <v>520</v>
      </c>
      <c r="G227" s="34" t="s">
        <v>48</v>
      </c>
      <c r="H227" s="83">
        <v>25750000</v>
      </c>
      <c r="I227" s="36">
        <v>25750000</v>
      </c>
      <c r="J227" s="34" t="s">
        <v>32</v>
      </c>
      <c r="K227" s="32" t="s">
        <v>522</v>
      </c>
      <c r="L227" s="43" t="s">
        <v>326</v>
      </c>
    </row>
    <row r="228" spans="2:12" ht="38.25">
      <c r="B228" s="25">
        <v>80161500</v>
      </c>
      <c r="C228" s="45" t="s">
        <v>236</v>
      </c>
      <c r="D228" s="20" t="s">
        <v>515</v>
      </c>
      <c r="E228" s="82">
        <v>5</v>
      </c>
      <c r="F228" s="78" t="s">
        <v>520</v>
      </c>
      <c r="G228" s="34" t="s">
        <v>48</v>
      </c>
      <c r="H228" s="83">
        <v>10300000</v>
      </c>
      <c r="I228" s="36">
        <v>10300000</v>
      </c>
      <c r="J228" s="34" t="s">
        <v>32</v>
      </c>
      <c r="K228" s="32" t="s">
        <v>522</v>
      </c>
      <c r="L228" s="39" t="s">
        <v>326</v>
      </c>
    </row>
    <row r="229" spans="2:12" ht="38.25">
      <c r="B229" s="25">
        <v>80161500</v>
      </c>
      <c r="C229" s="45" t="s">
        <v>237</v>
      </c>
      <c r="D229" s="20" t="s">
        <v>515</v>
      </c>
      <c r="E229" s="82">
        <v>5</v>
      </c>
      <c r="F229" s="78" t="s">
        <v>520</v>
      </c>
      <c r="G229" s="34" t="s">
        <v>48</v>
      </c>
      <c r="H229" s="83">
        <v>25750000</v>
      </c>
      <c r="I229" s="36">
        <v>25750000</v>
      </c>
      <c r="J229" s="34" t="s">
        <v>32</v>
      </c>
      <c r="K229" s="32" t="s">
        <v>522</v>
      </c>
      <c r="L229" s="39" t="s">
        <v>326</v>
      </c>
    </row>
    <row r="230" spans="2:12" ht="38.25">
      <c r="B230" s="25">
        <v>80161500</v>
      </c>
      <c r="C230" s="45" t="s">
        <v>238</v>
      </c>
      <c r="D230" s="20" t="s">
        <v>515</v>
      </c>
      <c r="E230" s="82">
        <v>5</v>
      </c>
      <c r="F230" s="78" t="s">
        <v>520</v>
      </c>
      <c r="G230" s="34" t="s">
        <v>48</v>
      </c>
      <c r="H230" s="83">
        <v>25750000</v>
      </c>
      <c r="I230" s="36">
        <v>25750000</v>
      </c>
      <c r="J230" s="34" t="s">
        <v>32</v>
      </c>
      <c r="K230" s="32" t="s">
        <v>522</v>
      </c>
      <c r="L230" s="43" t="s">
        <v>326</v>
      </c>
    </row>
    <row r="231" spans="2:12" ht="38.25">
      <c r="B231" s="25">
        <v>80161500</v>
      </c>
      <c r="C231" s="45" t="s">
        <v>239</v>
      </c>
      <c r="D231" s="20" t="s">
        <v>515</v>
      </c>
      <c r="E231" s="82">
        <v>5</v>
      </c>
      <c r="F231" s="78" t="s">
        <v>520</v>
      </c>
      <c r="G231" s="34" t="s">
        <v>48</v>
      </c>
      <c r="H231" s="83">
        <v>25750000</v>
      </c>
      <c r="I231" s="36">
        <v>25750000</v>
      </c>
      <c r="J231" s="34" t="s">
        <v>32</v>
      </c>
      <c r="K231" s="32" t="s">
        <v>522</v>
      </c>
      <c r="L231" s="39" t="s">
        <v>326</v>
      </c>
    </row>
    <row r="232" spans="2:12" ht="38.25">
      <c r="B232" s="25">
        <v>80161500</v>
      </c>
      <c r="C232" s="45" t="s">
        <v>240</v>
      </c>
      <c r="D232" s="20" t="s">
        <v>515</v>
      </c>
      <c r="E232" s="82">
        <v>5</v>
      </c>
      <c r="F232" s="78" t="s">
        <v>520</v>
      </c>
      <c r="G232" s="34" t="s">
        <v>48</v>
      </c>
      <c r="H232" s="83">
        <v>39800515</v>
      </c>
      <c r="I232" s="36">
        <v>39800515</v>
      </c>
      <c r="J232" s="34" t="s">
        <v>32</v>
      </c>
      <c r="K232" s="32" t="s">
        <v>522</v>
      </c>
      <c r="L232" s="39" t="s">
        <v>326</v>
      </c>
    </row>
    <row r="233" spans="2:12" ht="38.25">
      <c r="B233" s="25">
        <v>80161500</v>
      </c>
      <c r="C233" s="45" t="s">
        <v>240</v>
      </c>
      <c r="D233" s="20" t="s">
        <v>515</v>
      </c>
      <c r="E233" s="82">
        <v>5</v>
      </c>
      <c r="F233" s="78" t="s">
        <v>520</v>
      </c>
      <c r="G233" s="34" t="s">
        <v>48</v>
      </c>
      <c r="H233" s="83">
        <v>39800515</v>
      </c>
      <c r="I233" s="36">
        <v>39800515</v>
      </c>
      <c r="J233" s="34" t="s">
        <v>32</v>
      </c>
      <c r="K233" s="32" t="s">
        <v>522</v>
      </c>
      <c r="L233" s="43" t="s">
        <v>326</v>
      </c>
    </row>
    <row r="234" spans="2:12" ht="51">
      <c r="B234" s="25">
        <v>80161500</v>
      </c>
      <c r="C234" s="45" t="s">
        <v>241</v>
      </c>
      <c r="D234" s="20" t="s">
        <v>515</v>
      </c>
      <c r="E234" s="82">
        <v>5</v>
      </c>
      <c r="F234" s="78" t="s">
        <v>520</v>
      </c>
      <c r="G234" s="34" t="s">
        <v>48</v>
      </c>
      <c r="H234" s="83">
        <v>14631385</v>
      </c>
      <c r="I234" s="36">
        <v>14631385</v>
      </c>
      <c r="J234" s="34" t="s">
        <v>32</v>
      </c>
      <c r="K234" s="32" t="s">
        <v>522</v>
      </c>
      <c r="L234" s="39" t="s">
        <v>326</v>
      </c>
    </row>
    <row r="235" spans="2:12" ht="38.25">
      <c r="B235" s="25">
        <v>80161500</v>
      </c>
      <c r="C235" s="45" t="s">
        <v>242</v>
      </c>
      <c r="D235" s="20" t="s">
        <v>515</v>
      </c>
      <c r="E235" s="82">
        <v>5</v>
      </c>
      <c r="F235" s="78" t="s">
        <v>520</v>
      </c>
      <c r="G235" s="34" t="s">
        <v>48</v>
      </c>
      <c r="H235" s="83">
        <v>39800515</v>
      </c>
      <c r="I235" s="36">
        <v>39800515</v>
      </c>
      <c r="J235" s="34" t="s">
        <v>32</v>
      </c>
      <c r="K235" s="32" t="s">
        <v>522</v>
      </c>
      <c r="L235" s="39" t="s">
        <v>326</v>
      </c>
    </row>
    <row r="236" spans="2:12" ht="51">
      <c r="B236" s="25">
        <v>80161500</v>
      </c>
      <c r="C236" s="45" t="s">
        <v>241</v>
      </c>
      <c r="D236" s="20" t="s">
        <v>515</v>
      </c>
      <c r="E236" s="82">
        <v>5</v>
      </c>
      <c r="F236" s="78" t="s">
        <v>520</v>
      </c>
      <c r="G236" s="34" t="s">
        <v>48</v>
      </c>
      <c r="H236" s="83">
        <v>12437250</v>
      </c>
      <c r="I236" s="36">
        <v>12437250</v>
      </c>
      <c r="J236" s="34" t="s">
        <v>32</v>
      </c>
      <c r="K236" s="32" t="s">
        <v>522</v>
      </c>
      <c r="L236" s="43" t="s">
        <v>326</v>
      </c>
    </row>
    <row r="237" spans="2:12" ht="51">
      <c r="B237" s="25">
        <v>80161500</v>
      </c>
      <c r="C237" s="45" t="s">
        <v>243</v>
      </c>
      <c r="D237" s="20" t="s">
        <v>515</v>
      </c>
      <c r="E237" s="82">
        <v>5</v>
      </c>
      <c r="F237" s="78" t="s">
        <v>520</v>
      </c>
      <c r="G237" s="34" t="s">
        <v>48</v>
      </c>
      <c r="H237" s="83">
        <v>9014940</v>
      </c>
      <c r="I237" s="36">
        <v>9014940</v>
      </c>
      <c r="J237" s="34" t="s">
        <v>32</v>
      </c>
      <c r="K237" s="32" t="s">
        <v>522</v>
      </c>
      <c r="L237" s="39" t="s">
        <v>326</v>
      </c>
    </row>
    <row r="238" spans="2:12" ht="38.25">
      <c r="B238" s="25">
        <v>80161500</v>
      </c>
      <c r="C238" s="45" t="s">
        <v>244</v>
      </c>
      <c r="D238" s="20" t="s">
        <v>515</v>
      </c>
      <c r="E238" s="82">
        <v>5</v>
      </c>
      <c r="F238" s="78" t="s">
        <v>520</v>
      </c>
      <c r="G238" s="34" t="s">
        <v>48</v>
      </c>
      <c r="H238" s="83">
        <v>9014940</v>
      </c>
      <c r="I238" s="36">
        <v>9014940</v>
      </c>
      <c r="J238" s="34" t="s">
        <v>32</v>
      </c>
      <c r="K238" s="32" t="s">
        <v>522</v>
      </c>
      <c r="L238" s="39" t="s">
        <v>326</v>
      </c>
    </row>
    <row r="239" spans="2:12" ht="38.25">
      <c r="B239" s="25">
        <v>80161500</v>
      </c>
      <c r="C239" s="45" t="s">
        <v>240</v>
      </c>
      <c r="D239" s="20" t="s">
        <v>515</v>
      </c>
      <c r="E239" s="82">
        <v>5</v>
      </c>
      <c r="F239" s="78" t="s">
        <v>520</v>
      </c>
      <c r="G239" s="34" t="s">
        <v>48</v>
      </c>
      <c r="H239" s="83">
        <v>34562540</v>
      </c>
      <c r="I239" s="36">
        <v>34562540</v>
      </c>
      <c r="J239" s="34" t="s">
        <v>32</v>
      </c>
      <c r="K239" s="32" t="s">
        <v>522</v>
      </c>
      <c r="L239" s="43" t="s">
        <v>326</v>
      </c>
    </row>
    <row r="240" spans="2:12" ht="38.25">
      <c r="B240" s="25">
        <v>80161500</v>
      </c>
      <c r="C240" s="45" t="s">
        <v>240</v>
      </c>
      <c r="D240" s="20" t="s">
        <v>515</v>
      </c>
      <c r="E240" s="82">
        <v>5</v>
      </c>
      <c r="F240" s="78" t="s">
        <v>520</v>
      </c>
      <c r="G240" s="34" t="s">
        <v>48</v>
      </c>
      <c r="H240" s="83">
        <v>34562540</v>
      </c>
      <c r="I240" s="36">
        <v>34562540</v>
      </c>
      <c r="J240" s="34" t="s">
        <v>32</v>
      </c>
      <c r="K240" s="32" t="s">
        <v>522</v>
      </c>
      <c r="L240" s="39" t="s">
        <v>326</v>
      </c>
    </row>
    <row r="241" spans="2:12" ht="38.25">
      <c r="B241" s="25">
        <v>80161500</v>
      </c>
      <c r="C241" s="45" t="s">
        <v>240</v>
      </c>
      <c r="D241" s="20" t="s">
        <v>515</v>
      </c>
      <c r="E241" s="82">
        <v>5</v>
      </c>
      <c r="F241" s="78" t="s">
        <v>520</v>
      </c>
      <c r="G241" s="34" t="s">
        <v>48</v>
      </c>
      <c r="H241" s="83">
        <v>34562540</v>
      </c>
      <c r="I241" s="36">
        <v>34562540</v>
      </c>
      <c r="J241" s="34" t="s">
        <v>32</v>
      </c>
      <c r="K241" s="32" t="s">
        <v>522</v>
      </c>
      <c r="L241" s="39" t="s">
        <v>326</v>
      </c>
    </row>
    <row r="242" spans="2:12" ht="38.25">
      <c r="B242" s="25">
        <v>80161500</v>
      </c>
      <c r="C242" s="45" t="s">
        <v>245</v>
      </c>
      <c r="D242" s="20" t="s">
        <v>515</v>
      </c>
      <c r="E242" s="82">
        <v>5</v>
      </c>
      <c r="F242" s="78" t="s">
        <v>520</v>
      </c>
      <c r="G242" s="34" t="s">
        <v>48</v>
      </c>
      <c r="H242" s="83">
        <v>24232535</v>
      </c>
      <c r="I242" s="36">
        <v>24232535</v>
      </c>
      <c r="J242" s="34" t="s">
        <v>32</v>
      </c>
      <c r="K242" s="32" t="s">
        <v>522</v>
      </c>
      <c r="L242" s="43" t="s">
        <v>326</v>
      </c>
    </row>
    <row r="243" spans="2:12" ht="51">
      <c r="B243" s="25">
        <v>80161500</v>
      </c>
      <c r="C243" s="45" t="s">
        <v>246</v>
      </c>
      <c r="D243" s="20" t="s">
        <v>515</v>
      </c>
      <c r="E243" s="82">
        <v>5</v>
      </c>
      <c r="F243" s="78" t="s">
        <v>520</v>
      </c>
      <c r="G243" s="34" t="s">
        <v>48</v>
      </c>
      <c r="H243" s="83">
        <v>24213769.285714287</v>
      </c>
      <c r="I243" s="36">
        <v>24213769.285714287</v>
      </c>
      <c r="J243" s="34" t="s">
        <v>32</v>
      </c>
      <c r="K243" s="32" t="s">
        <v>522</v>
      </c>
      <c r="L243" s="39" t="s">
        <v>326</v>
      </c>
    </row>
    <row r="244" spans="2:12" ht="51">
      <c r="B244" s="25">
        <v>80161500</v>
      </c>
      <c r="C244" s="45" t="s">
        <v>247</v>
      </c>
      <c r="D244" s="20" t="s">
        <v>515</v>
      </c>
      <c r="E244" s="82">
        <v>5</v>
      </c>
      <c r="F244" s="78" t="s">
        <v>520</v>
      </c>
      <c r="G244" s="34" t="s">
        <v>48</v>
      </c>
      <c r="H244" s="83">
        <v>8240000</v>
      </c>
      <c r="I244" s="36">
        <v>8240000</v>
      </c>
      <c r="J244" s="34" t="s">
        <v>32</v>
      </c>
      <c r="K244" s="32" t="s">
        <v>522</v>
      </c>
      <c r="L244" s="39" t="s">
        <v>326</v>
      </c>
    </row>
    <row r="245" spans="2:12" ht="38.25">
      <c r="B245" s="25">
        <v>80161500</v>
      </c>
      <c r="C245" s="45" t="s">
        <v>248</v>
      </c>
      <c r="D245" s="20" t="s">
        <v>515</v>
      </c>
      <c r="E245" s="82">
        <v>5</v>
      </c>
      <c r="F245" s="78" t="s">
        <v>520</v>
      </c>
      <c r="G245" s="34" t="s">
        <v>48</v>
      </c>
      <c r="H245" s="83">
        <v>39800515</v>
      </c>
      <c r="I245" s="36">
        <v>39800515</v>
      </c>
      <c r="J245" s="34" t="s">
        <v>32</v>
      </c>
      <c r="K245" s="32" t="s">
        <v>522</v>
      </c>
      <c r="L245" s="43" t="s">
        <v>326</v>
      </c>
    </row>
    <row r="246" spans="2:12" ht="38.25">
      <c r="B246" s="25">
        <v>80161500</v>
      </c>
      <c r="C246" s="45" t="s">
        <v>248</v>
      </c>
      <c r="D246" s="20" t="s">
        <v>515</v>
      </c>
      <c r="E246" s="82">
        <v>5</v>
      </c>
      <c r="F246" s="78" t="s">
        <v>520</v>
      </c>
      <c r="G246" s="34" t="s">
        <v>48</v>
      </c>
      <c r="H246" s="83">
        <v>39800515</v>
      </c>
      <c r="I246" s="36">
        <v>39800515</v>
      </c>
      <c r="J246" s="34" t="s">
        <v>32</v>
      </c>
      <c r="K246" s="32" t="s">
        <v>522</v>
      </c>
      <c r="L246" s="39" t="s">
        <v>326</v>
      </c>
    </row>
    <row r="247" spans="2:12" ht="51">
      <c r="B247" s="25">
        <v>80161500</v>
      </c>
      <c r="C247" s="45" t="s">
        <v>249</v>
      </c>
      <c r="D247" s="20" t="s">
        <v>515</v>
      </c>
      <c r="E247" s="82">
        <v>5</v>
      </c>
      <c r="F247" s="78" t="s">
        <v>520</v>
      </c>
      <c r="G247" s="34" t="s">
        <v>48</v>
      </c>
      <c r="H247" s="83">
        <v>13314375</v>
      </c>
      <c r="I247" s="36">
        <v>13314375</v>
      </c>
      <c r="J247" s="34" t="s">
        <v>32</v>
      </c>
      <c r="K247" s="32" t="s">
        <v>522</v>
      </c>
      <c r="L247" s="39" t="s">
        <v>326</v>
      </c>
    </row>
    <row r="248" spans="2:12" ht="38.25">
      <c r="B248" s="25">
        <v>80161500</v>
      </c>
      <c r="C248" s="45" t="s">
        <v>250</v>
      </c>
      <c r="D248" s="20" t="s">
        <v>515</v>
      </c>
      <c r="E248" s="82">
        <v>5</v>
      </c>
      <c r="F248" s="78" t="s">
        <v>520</v>
      </c>
      <c r="G248" s="34" t="s">
        <v>48</v>
      </c>
      <c r="H248" s="83">
        <v>9014940</v>
      </c>
      <c r="I248" s="36">
        <v>9014940</v>
      </c>
      <c r="J248" s="34" t="s">
        <v>32</v>
      </c>
      <c r="K248" s="32" t="s">
        <v>522</v>
      </c>
      <c r="L248" s="43" t="s">
        <v>326</v>
      </c>
    </row>
    <row r="249" spans="2:12" ht="51">
      <c r="B249" s="25">
        <v>80161500</v>
      </c>
      <c r="C249" s="45" t="s">
        <v>243</v>
      </c>
      <c r="D249" s="20" t="s">
        <v>515</v>
      </c>
      <c r="E249" s="82">
        <v>5</v>
      </c>
      <c r="F249" s="78" t="s">
        <v>520</v>
      </c>
      <c r="G249" s="34" t="s">
        <v>48</v>
      </c>
      <c r="H249" s="83">
        <v>9014940</v>
      </c>
      <c r="I249" s="36">
        <v>9014940</v>
      </c>
      <c r="J249" s="34" t="s">
        <v>32</v>
      </c>
      <c r="K249" s="32" t="s">
        <v>522</v>
      </c>
      <c r="L249" s="39" t="s">
        <v>326</v>
      </c>
    </row>
    <row r="250" spans="2:12" ht="38.25">
      <c r="B250" s="25">
        <v>80161500</v>
      </c>
      <c r="C250" s="45" t="s">
        <v>245</v>
      </c>
      <c r="D250" s="20" t="s">
        <v>515</v>
      </c>
      <c r="E250" s="82">
        <v>5</v>
      </c>
      <c r="F250" s="78" t="s">
        <v>520</v>
      </c>
      <c r="G250" s="34" t="s">
        <v>48</v>
      </c>
      <c r="H250" s="83">
        <v>24232535</v>
      </c>
      <c r="I250" s="36">
        <v>24232535</v>
      </c>
      <c r="J250" s="34" t="s">
        <v>32</v>
      </c>
      <c r="K250" s="32" t="s">
        <v>522</v>
      </c>
      <c r="L250" s="39" t="s">
        <v>326</v>
      </c>
    </row>
    <row r="251" spans="2:12" ht="51">
      <c r="B251" s="25">
        <v>80161500</v>
      </c>
      <c r="C251" s="45" t="s">
        <v>243</v>
      </c>
      <c r="D251" s="20" t="s">
        <v>515</v>
      </c>
      <c r="E251" s="82">
        <v>5</v>
      </c>
      <c r="F251" s="78" t="s">
        <v>520</v>
      </c>
      <c r="G251" s="34" t="s">
        <v>48</v>
      </c>
      <c r="H251" s="83">
        <v>8523435</v>
      </c>
      <c r="I251" s="36">
        <v>8523435</v>
      </c>
      <c r="J251" s="34" t="s">
        <v>32</v>
      </c>
      <c r="K251" s="32" t="s">
        <v>522</v>
      </c>
      <c r="L251" s="43" t="s">
        <v>326</v>
      </c>
    </row>
    <row r="252" spans="2:12" ht="38.25">
      <c r="B252" s="25">
        <v>80161500</v>
      </c>
      <c r="C252" s="45" t="s">
        <v>240</v>
      </c>
      <c r="D252" s="20" t="s">
        <v>515</v>
      </c>
      <c r="E252" s="82">
        <v>5</v>
      </c>
      <c r="F252" s="78" t="s">
        <v>520</v>
      </c>
      <c r="G252" s="34" t="s">
        <v>48</v>
      </c>
      <c r="H252" s="83">
        <v>34562540</v>
      </c>
      <c r="I252" s="36">
        <v>34562540</v>
      </c>
      <c r="J252" s="34" t="s">
        <v>32</v>
      </c>
      <c r="K252" s="32" t="s">
        <v>522</v>
      </c>
      <c r="L252" s="39" t="s">
        <v>326</v>
      </c>
    </row>
    <row r="253" spans="2:12" ht="38.25">
      <c r="B253" s="25">
        <v>80161500</v>
      </c>
      <c r="C253" s="45" t="s">
        <v>251</v>
      </c>
      <c r="D253" s="20" t="s">
        <v>515</v>
      </c>
      <c r="E253" s="82">
        <v>5</v>
      </c>
      <c r="F253" s="78" t="s">
        <v>520</v>
      </c>
      <c r="G253" s="34" t="s">
        <v>48</v>
      </c>
      <c r="H253" s="83">
        <v>42875915</v>
      </c>
      <c r="I253" s="36">
        <v>42875915</v>
      </c>
      <c r="J253" s="34" t="s">
        <v>32</v>
      </c>
      <c r="K253" s="32" t="s">
        <v>522</v>
      </c>
      <c r="L253" s="39" t="s">
        <v>326</v>
      </c>
    </row>
    <row r="254" spans="2:12" ht="38.25">
      <c r="B254" s="25">
        <v>80161500</v>
      </c>
      <c r="C254" s="45" t="s">
        <v>240</v>
      </c>
      <c r="D254" s="20" t="s">
        <v>515</v>
      </c>
      <c r="E254" s="82">
        <v>5</v>
      </c>
      <c r="F254" s="78" t="s">
        <v>520</v>
      </c>
      <c r="G254" s="34" t="s">
        <v>48</v>
      </c>
      <c r="H254" s="83">
        <v>34562540</v>
      </c>
      <c r="I254" s="36">
        <v>34562540</v>
      </c>
      <c r="J254" s="34" t="s">
        <v>32</v>
      </c>
      <c r="K254" s="32" t="s">
        <v>522</v>
      </c>
      <c r="L254" s="43" t="s">
        <v>326</v>
      </c>
    </row>
    <row r="255" spans="2:12" ht="38.25">
      <c r="B255" s="25">
        <v>80161500</v>
      </c>
      <c r="C255" s="45" t="s">
        <v>252</v>
      </c>
      <c r="D255" s="20" t="s">
        <v>515</v>
      </c>
      <c r="E255" s="82">
        <v>5</v>
      </c>
      <c r="F255" s="78" t="s">
        <v>520</v>
      </c>
      <c r="G255" s="34" t="s">
        <v>48</v>
      </c>
      <c r="H255" s="83">
        <v>9014940</v>
      </c>
      <c r="I255" s="36">
        <v>9014940</v>
      </c>
      <c r="J255" s="34" t="s">
        <v>32</v>
      </c>
      <c r="K255" s="32" t="s">
        <v>522</v>
      </c>
      <c r="L255" s="39" t="s">
        <v>326</v>
      </c>
    </row>
    <row r="256" spans="2:12" ht="51">
      <c r="B256" s="25">
        <v>80161500</v>
      </c>
      <c r="C256" s="45" t="s">
        <v>253</v>
      </c>
      <c r="D256" s="20" t="s">
        <v>515</v>
      </c>
      <c r="E256" s="82">
        <v>5</v>
      </c>
      <c r="F256" s="78" t="s">
        <v>520</v>
      </c>
      <c r="G256" s="34" t="s">
        <v>48</v>
      </c>
      <c r="H256" s="83">
        <v>25000000</v>
      </c>
      <c r="I256" s="36">
        <v>25000000</v>
      </c>
      <c r="J256" s="34" t="s">
        <v>32</v>
      </c>
      <c r="K256" s="32" t="s">
        <v>522</v>
      </c>
      <c r="L256" s="39" t="s">
        <v>326</v>
      </c>
    </row>
    <row r="257" spans="2:12" ht="38.25">
      <c r="B257" s="25">
        <v>80161500</v>
      </c>
      <c r="C257" s="45" t="s">
        <v>245</v>
      </c>
      <c r="D257" s="20" t="s">
        <v>515</v>
      </c>
      <c r="E257" s="82">
        <v>5</v>
      </c>
      <c r="F257" s="78" t="s">
        <v>520</v>
      </c>
      <c r="G257" s="34" t="s">
        <v>48</v>
      </c>
      <c r="H257" s="83">
        <v>24232535</v>
      </c>
      <c r="I257" s="36">
        <v>24232535</v>
      </c>
      <c r="J257" s="34" t="s">
        <v>32</v>
      </c>
      <c r="K257" s="32" t="s">
        <v>522</v>
      </c>
      <c r="L257" s="43" t="s">
        <v>326</v>
      </c>
    </row>
    <row r="258" spans="2:12" ht="30">
      <c r="B258" s="25">
        <v>80161500</v>
      </c>
      <c r="C258" s="45" t="s">
        <v>254</v>
      </c>
      <c r="D258" s="20" t="s">
        <v>515</v>
      </c>
      <c r="E258" s="82">
        <v>5</v>
      </c>
      <c r="F258" s="78" t="s">
        <v>520</v>
      </c>
      <c r="G258" s="34" t="s">
        <v>48</v>
      </c>
      <c r="H258" s="83">
        <v>45000000</v>
      </c>
      <c r="I258" s="36">
        <v>45000000</v>
      </c>
      <c r="J258" s="34" t="s">
        <v>32</v>
      </c>
      <c r="K258" s="32" t="s">
        <v>522</v>
      </c>
      <c r="L258" s="39" t="s">
        <v>326</v>
      </c>
    </row>
    <row r="259" spans="2:12" ht="38.25">
      <c r="B259" s="25">
        <v>80161500</v>
      </c>
      <c r="C259" s="45" t="s">
        <v>255</v>
      </c>
      <c r="D259" s="20" t="s">
        <v>515</v>
      </c>
      <c r="E259" s="82">
        <v>5</v>
      </c>
      <c r="F259" s="78" t="s">
        <v>520</v>
      </c>
      <c r="G259" s="34" t="s">
        <v>48</v>
      </c>
      <c r="H259" s="83">
        <v>25000000</v>
      </c>
      <c r="I259" s="36">
        <v>25000000</v>
      </c>
      <c r="J259" s="34" t="s">
        <v>32</v>
      </c>
      <c r="K259" s="32" t="s">
        <v>522</v>
      </c>
      <c r="L259" s="39" t="s">
        <v>326</v>
      </c>
    </row>
    <row r="260" spans="2:12" ht="51">
      <c r="B260" s="25">
        <v>80161500</v>
      </c>
      <c r="C260" s="45" t="s">
        <v>256</v>
      </c>
      <c r="D260" s="20" t="s">
        <v>515</v>
      </c>
      <c r="E260" s="82">
        <v>5</v>
      </c>
      <c r="F260" s="78" t="s">
        <v>520</v>
      </c>
      <c r="G260" s="34" t="s">
        <v>48</v>
      </c>
      <c r="H260" s="83">
        <v>15000000</v>
      </c>
      <c r="I260" s="36">
        <v>15000000</v>
      </c>
      <c r="J260" s="34" t="s">
        <v>32</v>
      </c>
      <c r="K260" s="32" t="s">
        <v>522</v>
      </c>
      <c r="L260" s="43" t="s">
        <v>326</v>
      </c>
    </row>
    <row r="261" spans="2:12" ht="38.25">
      <c r="B261" s="25">
        <v>80161500</v>
      </c>
      <c r="C261" s="45" t="s">
        <v>257</v>
      </c>
      <c r="D261" s="20" t="s">
        <v>515</v>
      </c>
      <c r="E261" s="82">
        <v>5</v>
      </c>
      <c r="F261" s="78" t="s">
        <v>520</v>
      </c>
      <c r="G261" s="34" t="s">
        <v>48</v>
      </c>
      <c r="H261" s="83">
        <v>25750000</v>
      </c>
      <c r="I261" s="36">
        <v>25750000</v>
      </c>
      <c r="J261" s="34" t="s">
        <v>32</v>
      </c>
      <c r="K261" s="32" t="s">
        <v>522</v>
      </c>
      <c r="L261" s="39" t="s">
        <v>326</v>
      </c>
    </row>
    <row r="262" spans="2:12" ht="38.25">
      <c r="B262" s="25">
        <v>80161500</v>
      </c>
      <c r="C262" s="45" t="s">
        <v>258</v>
      </c>
      <c r="D262" s="20" t="s">
        <v>515</v>
      </c>
      <c r="E262" s="82">
        <v>5</v>
      </c>
      <c r="F262" s="78" t="s">
        <v>520</v>
      </c>
      <c r="G262" s="34" t="s">
        <v>48</v>
      </c>
      <c r="H262" s="83">
        <v>21269500</v>
      </c>
      <c r="I262" s="36">
        <v>21269500</v>
      </c>
      <c r="J262" s="34" t="s">
        <v>32</v>
      </c>
      <c r="K262" s="32" t="s">
        <v>522</v>
      </c>
      <c r="L262" s="39" t="s">
        <v>326</v>
      </c>
    </row>
    <row r="263" spans="2:12" ht="38.25">
      <c r="B263" s="25">
        <v>80161500</v>
      </c>
      <c r="C263" s="45" t="s">
        <v>259</v>
      </c>
      <c r="D263" s="20" t="s">
        <v>515</v>
      </c>
      <c r="E263" s="82">
        <v>5</v>
      </c>
      <c r="F263" s="78" t="s">
        <v>520</v>
      </c>
      <c r="G263" s="34" t="s">
        <v>48</v>
      </c>
      <c r="H263" s="83">
        <v>9500000</v>
      </c>
      <c r="I263" s="36">
        <v>9500000</v>
      </c>
      <c r="J263" s="34" t="s">
        <v>32</v>
      </c>
      <c r="K263" s="32" t="s">
        <v>522</v>
      </c>
      <c r="L263" s="43" t="s">
        <v>326</v>
      </c>
    </row>
    <row r="264" spans="2:12" ht="38.25">
      <c r="B264" s="25">
        <v>80161500</v>
      </c>
      <c r="C264" s="45" t="s">
        <v>260</v>
      </c>
      <c r="D264" s="20" t="s">
        <v>515</v>
      </c>
      <c r="E264" s="82">
        <v>5</v>
      </c>
      <c r="F264" s="78" t="s">
        <v>520</v>
      </c>
      <c r="G264" s="34" t="s">
        <v>48</v>
      </c>
      <c r="H264" s="83">
        <v>42875915</v>
      </c>
      <c r="I264" s="36">
        <v>42875915</v>
      </c>
      <c r="J264" s="34" t="s">
        <v>32</v>
      </c>
      <c r="K264" s="32" t="s">
        <v>522</v>
      </c>
      <c r="L264" s="39" t="s">
        <v>326</v>
      </c>
    </row>
    <row r="265" spans="2:12" ht="38.25">
      <c r="B265" s="25">
        <v>80161500</v>
      </c>
      <c r="C265" s="45" t="s">
        <v>261</v>
      </c>
      <c r="D265" s="20" t="s">
        <v>515</v>
      </c>
      <c r="E265" s="82">
        <v>5</v>
      </c>
      <c r="F265" s="78" t="s">
        <v>520</v>
      </c>
      <c r="G265" s="34" t="s">
        <v>48</v>
      </c>
      <c r="H265" s="83">
        <v>25750000</v>
      </c>
      <c r="I265" s="36">
        <v>25750000</v>
      </c>
      <c r="J265" s="34" t="s">
        <v>32</v>
      </c>
      <c r="K265" s="32" t="s">
        <v>522</v>
      </c>
      <c r="L265" s="39" t="s">
        <v>326</v>
      </c>
    </row>
    <row r="266" spans="2:12" ht="38.25">
      <c r="B266" s="25">
        <v>80161500</v>
      </c>
      <c r="C266" s="45" t="s">
        <v>245</v>
      </c>
      <c r="D266" s="20" t="s">
        <v>515</v>
      </c>
      <c r="E266" s="82">
        <v>5</v>
      </c>
      <c r="F266" s="78" t="s">
        <v>520</v>
      </c>
      <c r="G266" s="34" t="s">
        <v>48</v>
      </c>
      <c r="H266" s="83">
        <v>24232535</v>
      </c>
      <c r="I266" s="36">
        <v>24232535</v>
      </c>
      <c r="J266" s="34" t="s">
        <v>32</v>
      </c>
      <c r="K266" s="32" t="s">
        <v>522</v>
      </c>
      <c r="L266" s="43" t="s">
        <v>326</v>
      </c>
    </row>
    <row r="267" spans="2:12" ht="38.25">
      <c r="B267" s="25">
        <v>80161500</v>
      </c>
      <c r="C267" s="45" t="s">
        <v>262</v>
      </c>
      <c r="D267" s="20" t="s">
        <v>515</v>
      </c>
      <c r="E267" s="82">
        <v>5</v>
      </c>
      <c r="F267" s="78" t="s">
        <v>520</v>
      </c>
      <c r="G267" s="34" t="s">
        <v>48</v>
      </c>
      <c r="H267" s="83">
        <v>12000000</v>
      </c>
      <c r="I267" s="36">
        <v>12000000</v>
      </c>
      <c r="J267" s="34" t="s">
        <v>32</v>
      </c>
      <c r="K267" s="32" t="s">
        <v>522</v>
      </c>
      <c r="L267" s="39" t="s">
        <v>326</v>
      </c>
    </row>
    <row r="268" spans="2:12" ht="38.25">
      <c r="B268" s="25">
        <v>80161500</v>
      </c>
      <c r="C268" s="45" t="s">
        <v>228</v>
      </c>
      <c r="D268" s="20" t="s">
        <v>515</v>
      </c>
      <c r="E268" s="82">
        <v>5</v>
      </c>
      <c r="F268" s="78" t="s">
        <v>520</v>
      </c>
      <c r="G268" s="34" t="s">
        <v>48</v>
      </c>
      <c r="H268" s="83">
        <v>25000000</v>
      </c>
      <c r="I268" s="36">
        <v>25000000</v>
      </c>
      <c r="J268" s="34" t="s">
        <v>32</v>
      </c>
      <c r="K268" s="32" t="s">
        <v>522</v>
      </c>
      <c r="L268" s="39" t="s">
        <v>326</v>
      </c>
    </row>
    <row r="269" spans="2:12" ht="38.25">
      <c r="B269" s="25">
        <v>80161500</v>
      </c>
      <c r="C269" s="45" t="s">
        <v>263</v>
      </c>
      <c r="D269" s="20" t="s">
        <v>515</v>
      </c>
      <c r="E269" s="82">
        <v>5</v>
      </c>
      <c r="F269" s="78" t="s">
        <v>520</v>
      </c>
      <c r="G269" s="34" t="s">
        <v>48</v>
      </c>
      <c r="H269" s="83">
        <v>8500000</v>
      </c>
      <c r="I269" s="36">
        <v>8500000</v>
      </c>
      <c r="J269" s="34" t="s">
        <v>32</v>
      </c>
      <c r="K269" s="32" t="s">
        <v>522</v>
      </c>
      <c r="L269" s="43" t="s">
        <v>326</v>
      </c>
    </row>
    <row r="270" spans="2:12" ht="51">
      <c r="B270" s="25">
        <v>80161500</v>
      </c>
      <c r="C270" s="45" t="s">
        <v>264</v>
      </c>
      <c r="D270" s="20" t="s">
        <v>515</v>
      </c>
      <c r="E270" s="82">
        <v>5</v>
      </c>
      <c r="F270" s="78" t="s">
        <v>520</v>
      </c>
      <c r="G270" s="34" t="s">
        <v>48</v>
      </c>
      <c r="H270" s="83">
        <v>25750000</v>
      </c>
      <c r="I270" s="36">
        <v>25750000</v>
      </c>
      <c r="J270" s="34" t="s">
        <v>32</v>
      </c>
      <c r="K270" s="32" t="s">
        <v>522</v>
      </c>
      <c r="L270" s="39" t="s">
        <v>326</v>
      </c>
    </row>
    <row r="271" spans="2:12" ht="51">
      <c r="B271" s="25">
        <v>80161500</v>
      </c>
      <c r="C271" s="45" t="s">
        <v>243</v>
      </c>
      <c r="D271" s="20" t="s">
        <v>515</v>
      </c>
      <c r="E271" s="82">
        <v>5</v>
      </c>
      <c r="F271" s="78" t="s">
        <v>520</v>
      </c>
      <c r="G271" s="34" t="s">
        <v>48</v>
      </c>
      <c r="H271" s="83">
        <v>9014940</v>
      </c>
      <c r="I271" s="36">
        <v>9014940</v>
      </c>
      <c r="J271" s="34" t="s">
        <v>32</v>
      </c>
      <c r="K271" s="32" t="s">
        <v>522</v>
      </c>
      <c r="L271" s="39" t="s">
        <v>326</v>
      </c>
    </row>
    <row r="272" spans="2:12" ht="51">
      <c r="B272" s="25">
        <v>80161500</v>
      </c>
      <c r="C272" s="45" t="s">
        <v>265</v>
      </c>
      <c r="D272" s="20" t="s">
        <v>515</v>
      </c>
      <c r="E272" s="82">
        <v>5</v>
      </c>
      <c r="F272" s="78" t="s">
        <v>520</v>
      </c>
      <c r="G272" s="34" t="s">
        <v>48</v>
      </c>
      <c r="H272" s="83">
        <v>13950000</v>
      </c>
      <c r="I272" s="36">
        <v>13950000</v>
      </c>
      <c r="J272" s="34" t="s">
        <v>32</v>
      </c>
      <c r="K272" s="32" t="s">
        <v>522</v>
      </c>
      <c r="L272" s="43" t="s">
        <v>326</v>
      </c>
    </row>
    <row r="273" spans="2:12" ht="51">
      <c r="B273" s="25">
        <v>80161500</v>
      </c>
      <c r="C273" s="45" t="s">
        <v>212</v>
      </c>
      <c r="D273" s="20" t="s">
        <v>515</v>
      </c>
      <c r="E273" s="82">
        <v>5</v>
      </c>
      <c r="F273" s="78" t="s">
        <v>520</v>
      </c>
      <c r="G273" s="34" t="s">
        <v>48</v>
      </c>
      <c r="H273" s="83">
        <v>13975000</v>
      </c>
      <c r="I273" s="36">
        <v>13975000</v>
      </c>
      <c r="J273" s="34" t="s">
        <v>32</v>
      </c>
      <c r="K273" s="32" t="s">
        <v>522</v>
      </c>
      <c r="L273" s="39" t="s">
        <v>326</v>
      </c>
    </row>
    <row r="274" spans="2:12" ht="51">
      <c r="B274" s="25">
        <v>80161500</v>
      </c>
      <c r="C274" s="45" t="s">
        <v>266</v>
      </c>
      <c r="D274" s="20" t="s">
        <v>515</v>
      </c>
      <c r="E274" s="82">
        <v>5</v>
      </c>
      <c r="F274" s="78" t="s">
        <v>520</v>
      </c>
      <c r="G274" s="34" t="s">
        <v>48</v>
      </c>
      <c r="H274" s="83">
        <v>25000000</v>
      </c>
      <c r="I274" s="36">
        <v>25000000</v>
      </c>
      <c r="J274" s="34" t="s">
        <v>32</v>
      </c>
      <c r="K274" s="32" t="s">
        <v>522</v>
      </c>
      <c r="L274" s="39" t="s">
        <v>326</v>
      </c>
    </row>
    <row r="275" spans="2:12" ht="51">
      <c r="B275" s="25">
        <v>80161500</v>
      </c>
      <c r="C275" s="45" t="s">
        <v>266</v>
      </c>
      <c r="D275" s="20" t="s">
        <v>515</v>
      </c>
      <c r="E275" s="82">
        <v>5</v>
      </c>
      <c r="F275" s="78" t="s">
        <v>520</v>
      </c>
      <c r="G275" s="34" t="s">
        <v>48</v>
      </c>
      <c r="H275" s="83">
        <v>25000000</v>
      </c>
      <c r="I275" s="36">
        <v>25000000</v>
      </c>
      <c r="J275" s="34" t="s">
        <v>32</v>
      </c>
      <c r="K275" s="32" t="s">
        <v>522</v>
      </c>
      <c r="L275" s="39" t="s">
        <v>326</v>
      </c>
    </row>
    <row r="276" spans="2:12" ht="51">
      <c r="B276" s="25">
        <v>80161500</v>
      </c>
      <c r="C276" s="45" t="s">
        <v>266</v>
      </c>
      <c r="D276" s="20" t="s">
        <v>515</v>
      </c>
      <c r="E276" s="82">
        <v>5</v>
      </c>
      <c r="F276" s="78" t="s">
        <v>520</v>
      </c>
      <c r="G276" s="34" t="s">
        <v>48</v>
      </c>
      <c r="H276" s="83">
        <v>25000000</v>
      </c>
      <c r="I276" s="36">
        <v>25000000</v>
      </c>
      <c r="J276" s="34" t="s">
        <v>32</v>
      </c>
      <c r="K276" s="32" t="s">
        <v>522</v>
      </c>
      <c r="L276" s="39" t="s">
        <v>326</v>
      </c>
    </row>
    <row r="277" spans="2:12" ht="38.25">
      <c r="B277" s="25">
        <v>80161500</v>
      </c>
      <c r="C277" s="45" t="s">
        <v>267</v>
      </c>
      <c r="D277" s="20" t="s">
        <v>515</v>
      </c>
      <c r="E277" s="82">
        <v>5</v>
      </c>
      <c r="F277" s="78" t="s">
        <v>520</v>
      </c>
      <c r="G277" s="34" t="s">
        <v>48</v>
      </c>
      <c r="H277" s="83">
        <v>22713108.571428575</v>
      </c>
      <c r="I277" s="36">
        <v>22713108.571428575</v>
      </c>
      <c r="J277" s="34" t="s">
        <v>32</v>
      </c>
      <c r="K277" s="32" t="s">
        <v>522</v>
      </c>
      <c r="L277" s="39" t="s">
        <v>326</v>
      </c>
    </row>
    <row r="278" spans="2:12" ht="38.25">
      <c r="B278" s="25">
        <v>80161500</v>
      </c>
      <c r="C278" s="45" t="s">
        <v>268</v>
      </c>
      <c r="D278" s="20" t="s">
        <v>515</v>
      </c>
      <c r="E278" s="82">
        <v>5</v>
      </c>
      <c r="F278" s="78" t="s">
        <v>520</v>
      </c>
      <c r="G278" s="34" t="s">
        <v>48</v>
      </c>
      <c r="H278" s="83">
        <v>24501731.428571425</v>
      </c>
      <c r="I278" s="36">
        <v>24501731.428571425</v>
      </c>
      <c r="J278" s="34" t="s">
        <v>32</v>
      </c>
      <c r="K278" s="32" t="s">
        <v>522</v>
      </c>
      <c r="L278" s="39" t="s">
        <v>326</v>
      </c>
    </row>
    <row r="279" spans="2:12" ht="30">
      <c r="B279" s="25">
        <v>80161500</v>
      </c>
      <c r="C279" s="47" t="s">
        <v>90</v>
      </c>
      <c r="D279" s="20" t="s">
        <v>515</v>
      </c>
      <c r="E279" s="82">
        <v>5</v>
      </c>
      <c r="F279" s="78" t="s">
        <v>520</v>
      </c>
      <c r="G279" s="34" t="s">
        <v>48</v>
      </c>
      <c r="H279" s="83">
        <v>26166901.428571425</v>
      </c>
      <c r="I279" s="36">
        <v>26166901.428571425</v>
      </c>
      <c r="J279" s="34" t="s">
        <v>32</v>
      </c>
      <c r="K279" s="32" t="s">
        <v>522</v>
      </c>
      <c r="L279" s="39" t="s">
        <v>326</v>
      </c>
    </row>
    <row r="280" spans="2:12" ht="38.25">
      <c r="B280" s="25">
        <v>80161500</v>
      </c>
      <c r="C280" s="45" t="s">
        <v>269</v>
      </c>
      <c r="D280" s="20" t="s">
        <v>515</v>
      </c>
      <c r="E280" s="82">
        <v>5</v>
      </c>
      <c r="F280" s="78" t="s">
        <v>520</v>
      </c>
      <c r="G280" s="34" t="s">
        <v>48</v>
      </c>
      <c r="H280" s="83">
        <v>21885044.285714287</v>
      </c>
      <c r="I280" s="36">
        <v>21885044.285714287</v>
      </c>
      <c r="J280" s="34" t="s">
        <v>32</v>
      </c>
      <c r="K280" s="32" t="s">
        <v>522</v>
      </c>
      <c r="L280" s="39" t="s">
        <v>326</v>
      </c>
    </row>
    <row r="281" spans="2:12" ht="38.25">
      <c r="B281" s="25">
        <v>80161500</v>
      </c>
      <c r="C281" s="45" t="s">
        <v>270</v>
      </c>
      <c r="D281" s="20" t="s">
        <v>515</v>
      </c>
      <c r="E281" s="82">
        <v>5</v>
      </c>
      <c r="F281" s="78" t="s">
        <v>520</v>
      </c>
      <c r="G281" s="34" t="s">
        <v>48</v>
      </c>
      <c r="H281" s="83">
        <v>7612187.142857144</v>
      </c>
      <c r="I281" s="36">
        <v>7612187.142857144</v>
      </c>
      <c r="J281" s="34" t="s">
        <v>32</v>
      </c>
      <c r="K281" s="32" t="s">
        <v>522</v>
      </c>
      <c r="L281" s="39" t="s">
        <v>326</v>
      </c>
    </row>
    <row r="282" spans="2:12" ht="38.25">
      <c r="B282" s="25">
        <v>80161500</v>
      </c>
      <c r="C282" s="45" t="s">
        <v>271</v>
      </c>
      <c r="D282" s="20" t="s">
        <v>515</v>
      </c>
      <c r="E282" s="82">
        <v>5</v>
      </c>
      <c r="F282" s="78" t="s">
        <v>520</v>
      </c>
      <c r="G282" s="34" t="s">
        <v>48</v>
      </c>
      <c r="H282" s="83">
        <v>23788088.571428575</v>
      </c>
      <c r="I282" s="36">
        <v>23788088.571428575</v>
      </c>
      <c r="J282" s="34" t="s">
        <v>32</v>
      </c>
      <c r="K282" s="32" t="s">
        <v>522</v>
      </c>
      <c r="L282" s="39" t="s">
        <v>326</v>
      </c>
    </row>
    <row r="283" spans="2:12" ht="51">
      <c r="B283" s="25">
        <v>80161500</v>
      </c>
      <c r="C283" s="45" t="s">
        <v>272</v>
      </c>
      <c r="D283" s="20" t="s">
        <v>515</v>
      </c>
      <c r="E283" s="82">
        <v>5</v>
      </c>
      <c r="F283" s="78" t="s">
        <v>520</v>
      </c>
      <c r="G283" s="34" t="s">
        <v>48</v>
      </c>
      <c r="H283" s="83">
        <v>21428571.428571425</v>
      </c>
      <c r="I283" s="36">
        <v>21428571.428571425</v>
      </c>
      <c r="J283" s="34" t="s">
        <v>32</v>
      </c>
      <c r="K283" s="32" t="s">
        <v>522</v>
      </c>
      <c r="L283" s="39" t="s">
        <v>326</v>
      </c>
    </row>
    <row r="284" spans="2:12" ht="30">
      <c r="B284" s="25">
        <v>80161500</v>
      </c>
      <c r="C284" s="45" t="s">
        <v>273</v>
      </c>
      <c r="D284" s="20" t="s">
        <v>515</v>
      </c>
      <c r="E284" s="82">
        <v>5</v>
      </c>
      <c r="F284" s="78" t="s">
        <v>520</v>
      </c>
      <c r="G284" s="34" t="s">
        <v>48</v>
      </c>
      <c r="H284" s="83">
        <v>6428571.428571428</v>
      </c>
      <c r="I284" s="36">
        <v>6428571.428571428</v>
      </c>
      <c r="J284" s="34" t="s">
        <v>32</v>
      </c>
      <c r="K284" s="32" t="s">
        <v>522</v>
      </c>
      <c r="L284" s="39" t="s">
        <v>326</v>
      </c>
    </row>
    <row r="285" spans="2:12" ht="63.75">
      <c r="B285" s="58">
        <v>80161500</v>
      </c>
      <c r="C285" s="45" t="s">
        <v>274</v>
      </c>
      <c r="D285" s="20" t="s">
        <v>515</v>
      </c>
      <c r="E285" s="82">
        <v>5</v>
      </c>
      <c r="F285" s="78" t="s">
        <v>520</v>
      </c>
      <c r="G285" s="34" t="s">
        <v>48</v>
      </c>
      <c r="H285" s="83">
        <v>31827000</v>
      </c>
      <c r="I285" s="36">
        <v>31827000</v>
      </c>
      <c r="J285" s="34" t="s">
        <v>32</v>
      </c>
      <c r="K285" s="32" t="s">
        <v>522</v>
      </c>
      <c r="L285" s="39" t="s">
        <v>326</v>
      </c>
    </row>
    <row r="286" spans="2:12" ht="45">
      <c r="B286" s="58">
        <v>80161500</v>
      </c>
      <c r="C286" s="45" t="s">
        <v>318</v>
      </c>
      <c r="D286" s="20" t="s">
        <v>515</v>
      </c>
      <c r="E286" s="82">
        <v>5</v>
      </c>
      <c r="F286" s="78" t="s">
        <v>520</v>
      </c>
      <c r="G286" s="34" t="s">
        <v>48</v>
      </c>
      <c r="H286" s="83">
        <v>12875000</v>
      </c>
      <c r="I286" s="36">
        <v>12875000</v>
      </c>
      <c r="J286" s="34" t="s">
        <v>32</v>
      </c>
      <c r="K286" s="32" t="s">
        <v>522</v>
      </c>
      <c r="L286" s="39" t="s">
        <v>327</v>
      </c>
    </row>
    <row r="287" spans="2:12" ht="45">
      <c r="B287" s="58">
        <v>80161500</v>
      </c>
      <c r="C287" s="45" t="s">
        <v>319</v>
      </c>
      <c r="D287" s="20" t="s">
        <v>515</v>
      </c>
      <c r="E287" s="82">
        <v>5</v>
      </c>
      <c r="F287" s="78" t="s">
        <v>520</v>
      </c>
      <c r="G287" s="34" t="s">
        <v>48</v>
      </c>
      <c r="H287" s="83">
        <v>14486200</v>
      </c>
      <c r="I287" s="36">
        <v>14486200</v>
      </c>
      <c r="J287" s="34" t="s">
        <v>32</v>
      </c>
      <c r="K287" s="32" t="s">
        <v>522</v>
      </c>
      <c r="L287" s="39" t="s">
        <v>327</v>
      </c>
    </row>
    <row r="288" spans="2:12" ht="45">
      <c r="B288" s="58">
        <v>80161500</v>
      </c>
      <c r="C288" s="45" t="s">
        <v>320</v>
      </c>
      <c r="D288" s="20" t="s">
        <v>515</v>
      </c>
      <c r="E288" s="82">
        <v>5</v>
      </c>
      <c r="F288" s="78" t="s">
        <v>520</v>
      </c>
      <c r="G288" s="34" t="s">
        <v>48</v>
      </c>
      <c r="H288" s="83">
        <v>51933175</v>
      </c>
      <c r="I288" s="36">
        <v>51933175</v>
      </c>
      <c r="J288" s="34" t="s">
        <v>32</v>
      </c>
      <c r="K288" s="32" t="s">
        <v>522</v>
      </c>
      <c r="L288" s="39" t="s">
        <v>327</v>
      </c>
    </row>
    <row r="289" spans="2:12" ht="51">
      <c r="B289" s="58">
        <v>80161500</v>
      </c>
      <c r="C289" s="45" t="s">
        <v>275</v>
      </c>
      <c r="D289" s="20" t="s">
        <v>515</v>
      </c>
      <c r="E289" s="82">
        <v>5</v>
      </c>
      <c r="F289" s="78" t="s">
        <v>520</v>
      </c>
      <c r="G289" s="34" t="s">
        <v>48</v>
      </c>
      <c r="H289" s="83">
        <v>44514150</v>
      </c>
      <c r="I289" s="36">
        <v>44514150</v>
      </c>
      <c r="J289" s="34" t="s">
        <v>32</v>
      </c>
      <c r="K289" s="32" t="s">
        <v>522</v>
      </c>
      <c r="L289" s="39" t="s">
        <v>327</v>
      </c>
    </row>
    <row r="290" spans="2:12" ht="51">
      <c r="B290" s="58">
        <v>80161500</v>
      </c>
      <c r="C290" s="45" t="s">
        <v>275</v>
      </c>
      <c r="D290" s="20" t="s">
        <v>515</v>
      </c>
      <c r="E290" s="82">
        <v>5</v>
      </c>
      <c r="F290" s="78" t="s">
        <v>520</v>
      </c>
      <c r="G290" s="34" t="s">
        <v>48</v>
      </c>
      <c r="H290" s="83">
        <v>5142857.142857143</v>
      </c>
      <c r="I290" s="36">
        <v>5142857.142857143</v>
      </c>
      <c r="J290" s="34" t="s">
        <v>32</v>
      </c>
      <c r="K290" s="32" t="s">
        <v>522</v>
      </c>
      <c r="L290" s="39" t="s">
        <v>327</v>
      </c>
    </row>
    <row r="291" spans="2:12" ht="45">
      <c r="B291" s="58">
        <v>80161500</v>
      </c>
      <c r="C291" s="45" t="s">
        <v>321</v>
      </c>
      <c r="D291" s="20" t="s">
        <v>515</v>
      </c>
      <c r="E291" s="82">
        <v>5</v>
      </c>
      <c r="F291" s="78" t="s">
        <v>520</v>
      </c>
      <c r="G291" s="34" t="s">
        <v>48</v>
      </c>
      <c r="H291" s="83">
        <v>36565000</v>
      </c>
      <c r="I291" s="36">
        <v>36565000</v>
      </c>
      <c r="J291" s="34" t="s">
        <v>32</v>
      </c>
      <c r="K291" s="32" t="s">
        <v>522</v>
      </c>
      <c r="L291" s="39" t="s">
        <v>327</v>
      </c>
    </row>
    <row r="292" spans="2:12" ht="45">
      <c r="B292" s="58">
        <v>80161500</v>
      </c>
      <c r="C292" s="45" t="s">
        <v>322</v>
      </c>
      <c r="D292" s="20" t="s">
        <v>515</v>
      </c>
      <c r="E292" s="82">
        <v>5</v>
      </c>
      <c r="F292" s="78" t="s">
        <v>520</v>
      </c>
      <c r="G292" s="34" t="s">
        <v>48</v>
      </c>
      <c r="H292" s="83">
        <v>30900000</v>
      </c>
      <c r="I292" s="36">
        <v>30900000</v>
      </c>
      <c r="J292" s="34" t="s">
        <v>32</v>
      </c>
      <c r="K292" s="32" t="s">
        <v>522</v>
      </c>
      <c r="L292" s="39" t="s">
        <v>327</v>
      </c>
    </row>
    <row r="293" spans="2:12" ht="45">
      <c r="B293" s="58">
        <v>80161500</v>
      </c>
      <c r="C293" s="45" t="s">
        <v>323</v>
      </c>
      <c r="D293" s="20" t="s">
        <v>515</v>
      </c>
      <c r="E293" s="82">
        <v>5</v>
      </c>
      <c r="F293" s="78" t="s">
        <v>520</v>
      </c>
      <c r="G293" s="34" t="s">
        <v>48</v>
      </c>
      <c r="H293" s="83">
        <v>30900000</v>
      </c>
      <c r="I293" s="36">
        <v>30900000</v>
      </c>
      <c r="J293" s="34" t="s">
        <v>32</v>
      </c>
      <c r="K293" s="32" t="s">
        <v>522</v>
      </c>
      <c r="L293" s="39" t="s">
        <v>327</v>
      </c>
    </row>
    <row r="294" spans="2:12" ht="51">
      <c r="B294" s="58">
        <v>80161500</v>
      </c>
      <c r="C294" s="45" t="s">
        <v>276</v>
      </c>
      <c r="D294" s="20" t="s">
        <v>515</v>
      </c>
      <c r="E294" s="82">
        <v>5</v>
      </c>
      <c r="F294" s="78" t="s">
        <v>520</v>
      </c>
      <c r="G294" s="34" t="s">
        <v>48</v>
      </c>
      <c r="H294" s="83">
        <v>16114650</v>
      </c>
      <c r="I294" s="36">
        <v>16114650</v>
      </c>
      <c r="J294" s="34" t="s">
        <v>32</v>
      </c>
      <c r="K294" s="32" t="s">
        <v>522</v>
      </c>
      <c r="L294" s="39" t="s">
        <v>327</v>
      </c>
    </row>
    <row r="295" spans="2:12" ht="45">
      <c r="B295" s="58">
        <v>80161500</v>
      </c>
      <c r="C295" s="45" t="s">
        <v>277</v>
      </c>
      <c r="D295" s="20" t="s">
        <v>515</v>
      </c>
      <c r="E295" s="82">
        <v>5</v>
      </c>
      <c r="F295" s="78" t="s">
        <v>520</v>
      </c>
      <c r="G295" s="34" t="s">
        <v>48</v>
      </c>
      <c r="H295" s="83">
        <v>31827000</v>
      </c>
      <c r="I295" s="36">
        <v>31827000</v>
      </c>
      <c r="J295" s="34" t="s">
        <v>32</v>
      </c>
      <c r="K295" s="32" t="s">
        <v>522</v>
      </c>
      <c r="L295" s="39" t="s">
        <v>327</v>
      </c>
    </row>
    <row r="296" spans="2:12" ht="45">
      <c r="B296" s="58">
        <v>80161500</v>
      </c>
      <c r="C296" s="45" t="s">
        <v>278</v>
      </c>
      <c r="D296" s="20" t="s">
        <v>515</v>
      </c>
      <c r="E296" s="82">
        <v>5</v>
      </c>
      <c r="F296" s="78" t="s">
        <v>520</v>
      </c>
      <c r="G296" s="34" t="s">
        <v>48</v>
      </c>
      <c r="H296" s="83">
        <v>39338170</v>
      </c>
      <c r="I296" s="36">
        <v>39338170</v>
      </c>
      <c r="J296" s="34" t="s">
        <v>32</v>
      </c>
      <c r="K296" s="32" t="s">
        <v>522</v>
      </c>
      <c r="L296" s="39" t="s">
        <v>327</v>
      </c>
    </row>
    <row r="297" spans="2:12" ht="51">
      <c r="B297" s="58">
        <v>80161500</v>
      </c>
      <c r="C297" s="45" t="s">
        <v>279</v>
      </c>
      <c r="D297" s="20" t="s">
        <v>515</v>
      </c>
      <c r="E297" s="82">
        <v>5</v>
      </c>
      <c r="F297" s="78" t="s">
        <v>520</v>
      </c>
      <c r="G297" s="34" t="s">
        <v>48</v>
      </c>
      <c r="H297" s="83">
        <v>38245445</v>
      </c>
      <c r="I297" s="36">
        <v>38245445</v>
      </c>
      <c r="J297" s="34" t="s">
        <v>32</v>
      </c>
      <c r="K297" s="32" t="s">
        <v>522</v>
      </c>
      <c r="L297" s="39" t="s">
        <v>327</v>
      </c>
    </row>
    <row r="298" spans="2:12" ht="51">
      <c r="B298" s="58">
        <v>80161500</v>
      </c>
      <c r="C298" s="45" t="s">
        <v>279</v>
      </c>
      <c r="D298" s="20" t="s">
        <v>515</v>
      </c>
      <c r="E298" s="82">
        <v>5</v>
      </c>
      <c r="F298" s="78" t="s">
        <v>520</v>
      </c>
      <c r="G298" s="34" t="s">
        <v>48</v>
      </c>
      <c r="H298" s="83">
        <v>4254555</v>
      </c>
      <c r="I298" s="36">
        <v>4254555</v>
      </c>
      <c r="J298" s="34" t="s">
        <v>32</v>
      </c>
      <c r="K298" s="32" t="s">
        <v>522</v>
      </c>
      <c r="L298" s="39" t="s">
        <v>327</v>
      </c>
    </row>
    <row r="299" spans="2:12" ht="45">
      <c r="B299" s="58">
        <v>80161500</v>
      </c>
      <c r="C299" s="45" t="s">
        <v>280</v>
      </c>
      <c r="D299" s="20" t="s">
        <v>515</v>
      </c>
      <c r="E299" s="82">
        <v>5</v>
      </c>
      <c r="F299" s="78" t="s">
        <v>520</v>
      </c>
      <c r="G299" s="34" t="s">
        <v>48</v>
      </c>
      <c r="H299" s="83">
        <v>42500000</v>
      </c>
      <c r="I299" s="36">
        <v>42500000</v>
      </c>
      <c r="J299" s="34" t="s">
        <v>32</v>
      </c>
      <c r="K299" s="32" t="s">
        <v>522</v>
      </c>
      <c r="L299" s="39" t="s">
        <v>327</v>
      </c>
    </row>
    <row r="300" spans="2:12" ht="45">
      <c r="B300" s="58">
        <v>80161500</v>
      </c>
      <c r="C300" s="45" t="s">
        <v>281</v>
      </c>
      <c r="D300" s="20" t="s">
        <v>515</v>
      </c>
      <c r="E300" s="82">
        <v>5</v>
      </c>
      <c r="F300" s="78" t="s">
        <v>520</v>
      </c>
      <c r="G300" s="34" t="s">
        <v>48</v>
      </c>
      <c r="H300" s="83">
        <v>51933175</v>
      </c>
      <c r="I300" s="36">
        <v>51933175</v>
      </c>
      <c r="J300" s="34" t="s">
        <v>32</v>
      </c>
      <c r="K300" s="32" t="s">
        <v>522</v>
      </c>
      <c r="L300" s="39" t="s">
        <v>327</v>
      </c>
    </row>
    <row r="301" spans="2:12" ht="45">
      <c r="B301" s="58">
        <v>80161500</v>
      </c>
      <c r="C301" s="45" t="s">
        <v>282</v>
      </c>
      <c r="D301" s="20" t="s">
        <v>515</v>
      </c>
      <c r="E301" s="82">
        <v>5</v>
      </c>
      <c r="F301" s="78" t="s">
        <v>520</v>
      </c>
      <c r="G301" s="34" t="s">
        <v>48</v>
      </c>
      <c r="H301" s="83">
        <v>36919320</v>
      </c>
      <c r="I301" s="36">
        <v>36919320</v>
      </c>
      <c r="J301" s="34" t="s">
        <v>32</v>
      </c>
      <c r="K301" s="32" t="s">
        <v>522</v>
      </c>
      <c r="L301" s="39" t="s">
        <v>327</v>
      </c>
    </row>
    <row r="302" spans="2:12" ht="51">
      <c r="B302" s="58">
        <v>80161500</v>
      </c>
      <c r="C302" s="45" t="s">
        <v>283</v>
      </c>
      <c r="D302" s="20" t="s">
        <v>515</v>
      </c>
      <c r="E302" s="82">
        <v>5</v>
      </c>
      <c r="F302" s="78" t="s">
        <v>520</v>
      </c>
      <c r="G302" s="34" t="s">
        <v>48</v>
      </c>
      <c r="H302" s="83">
        <v>14486200</v>
      </c>
      <c r="I302" s="36">
        <v>14486200</v>
      </c>
      <c r="J302" s="34" t="s">
        <v>32</v>
      </c>
      <c r="K302" s="32" t="s">
        <v>522</v>
      </c>
      <c r="L302" s="39" t="s">
        <v>327</v>
      </c>
    </row>
    <row r="303" spans="2:12" ht="45">
      <c r="B303" s="58">
        <v>80161500</v>
      </c>
      <c r="C303" s="45" t="s">
        <v>284</v>
      </c>
      <c r="D303" s="20" t="s">
        <v>515</v>
      </c>
      <c r="E303" s="82">
        <v>5</v>
      </c>
      <c r="F303" s="78" t="s">
        <v>520</v>
      </c>
      <c r="G303" s="34" t="s">
        <v>48</v>
      </c>
      <c r="H303" s="83">
        <v>37571775</v>
      </c>
      <c r="I303" s="36">
        <v>37571775</v>
      </c>
      <c r="J303" s="34" t="s">
        <v>32</v>
      </c>
      <c r="K303" s="32" t="s">
        <v>522</v>
      </c>
      <c r="L303" s="39" t="s">
        <v>327</v>
      </c>
    </row>
    <row r="304" spans="2:12" ht="51">
      <c r="B304" s="58">
        <v>80161500</v>
      </c>
      <c r="C304" s="45" t="s">
        <v>285</v>
      </c>
      <c r="D304" s="20" t="s">
        <v>515</v>
      </c>
      <c r="E304" s="82">
        <v>5</v>
      </c>
      <c r="F304" s="78" t="s">
        <v>520</v>
      </c>
      <c r="G304" s="34" t="s">
        <v>48</v>
      </c>
      <c r="H304" s="83">
        <v>8755000</v>
      </c>
      <c r="I304" s="36">
        <v>8755000</v>
      </c>
      <c r="J304" s="34" t="s">
        <v>32</v>
      </c>
      <c r="K304" s="32" t="s">
        <v>522</v>
      </c>
      <c r="L304" s="39" t="s">
        <v>327</v>
      </c>
    </row>
    <row r="305" spans="2:12" ht="45">
      <c r="B305" s="58">
        <v>80161500</v>
      </c>
      <c r="C305" s="45" t="s">
        <v>286</v>
      </c>
      <c r="D305" s="20" t="s">
        <v>515</v>
      </c>
      <c r="E305" s="82">
        <v>5</v>
      </c>
      <c r="F305" s="78" t="s">
        <v>520</v>
      </c>
      <c r="G305" s="34" t="s">
        <v>48</v>
      </c>
      <c r="H305" s="83">
        <v>36000000</v>
      </c>
      <c r="I305" s="36">
        <v>36000000</v>
      </c>
      <c r="J305" s="34" t="s">
        <v>32</v>
      </c>
      <c r="K305" s="32" t="s">
        <v>522</v>
      </c>
      <c r="L305" s="39" t="s">
        <v>327</v>
      </c>
    </row>
    <row r="306" spans="2:12" ht="51">
      <c r="B306" s="58">
        <v>80161500</v>
      </c>
      <c r="C306" s="45" t="s">
        <v>287</v>
      </c>
      <c r="D306" s="20" t="s">
        <v>515</v>
      </c>
      <c r="E306" s="82">
        <v>5</v>
      </c>
      <c r="F306" s="78" t="s">
        <v>520</v>
      </c>
      <c r="G306" s="34" t="s">
        <v>48</v>
      </c>
      <c r="H306" s="83">
        <v>42436000</v>
      </c>
      <c r="I306" s="36">
        <v>42436000</v>
      </c>
      <c r="J306" s="34" t="s">
        <v>32</v>
      </c>
      <c r="K306" s="32" t="s">
        <v>522</v>
      </c>
      <c r="L306" s="39" t="s">
        <v>327</v>
      </c>
    </row>
    <row r="307" spans="2:12" ht="45">
      <c r="B307" s="58">
        <v>80161500</v>
      </c>
      <c r="C307" s="45" t="s">
        <v>288</v>
      </c>
      <c r="D307" s="20" t="s">
        <v>515</v>
      </c>
      <c r="E307" s="82">
        <v>5</v>
      </c>
      <c r="F307" s="78" t="s">
        <v>520</v>
      </c>
      <c r="G307" s="34" t="s">
        <v>48</v>
      </c>
      <c r="H307" s="83">
        <v>42149557.14285715</v>
      </c>
      <c r="I307" s="36">
        <v>42149557.14285715</v>
      </c>
      <c r="J307" s="34" t="s">
        <v>32</v>
      </c>
      <c r="K307" s="32" t="s">
        <v>522</v>
      </c>
      <c r="L307" s="39" t="s">
        <v>327</v>
      </c>
    </row>
    <row r="308" spans="2:12" ht="45">
      <c r="B308" s="58">
        <v>80161500</v>
      </c>
      <c r="C308" s="45" t="s">
        <v>289</v>
      </c>
      <c r="D308" s="20" t="s">
        <v>515</v>
      </c>
      <c r="E308" s="82">
        <v>5</v>
      </c>
      <c r="F308" s="78" t="s">
        <v>520</v>
      </c>
      <c r="G308" s="34" t="s">
        <v>48</v>
      </c>
      <c r="H308" s="83">
        <v>15450000</v>
      </c>
      <c r="I308" s="36">
        <v>15450000</v>
      </c>
      <c r="J308" s="34" t="s">
        <v>32</v>
      </c>
      <c r="K308" s="32" t="s">
        <v>522</v>
      </c>
      <c r="L308" s="39" t="s">
        <v>327</v>
      </c>
    </row>
    <row r="309" spans="2:12" ht="45">
      <c r="B309" s="58">
        <v>80161500</v>
      </c>
      <c r="C309" s="45" t="s">
        <v>290</v>
      </c>
      <c r="D309" s="20" t="s">
        <v>515</v>
      </c>
      <c r="E309" s="82">
        <v>5</v>
      </c>
      <c r="F309" s="78" t="s">
        <v>520</v>
      </c>
      <c r="G309" s="34" t="s">
        <v>48</v>
      </c>
      <c r="H309" s="83">
        <v>33763142.85714286</v>
      </c>
      <c r="I309" s="36">
        <v>33763142.85714286</v>
      </c>
      <c r="J309" s="34" t="s">
        <v>32</v>
      </c>
      <c r="K309" s="32" t="s">
        <v>522</v>
      </c>
      <c r="L309" s="39" t="s">
        <v>327</v>
      </c>
    </row>
    <row r="310" spans="2:12" ht="45">
      <c r="B310" s="58">
        <v>80161500</v>
      </c>
      <c r="C310" s="45" t="s">
        <v>291</v>
      </c>
      <c r="D310" s="20" t="s">
        <v>515</v>
      </c>
      <c r="E310" s="82">
        <v>5</v>
      </c>
      <c r="F310" s="78" t="s">
        <v>520</v>
      </c>
      <c r="G310" s="34" t="s">
        <v>48</v>
      </c>
      <c r="H310" s="83">
        <v>6428571.428571428</v>
      </c>
      <c r="I310" s="36">
        <v>6428571.428571428</v>
      </c>
      <c r="J310" s="34" t="s">
        <v>32</v>
      </c>
      <c r="K310" s="32" t="s">
        <v>522</v>
      </c>
      <c r="L310" s="39" t="s">
        <v>327</v>
      </c>
    </row>
    <row r="311" spans="2:12" ht="45">
      <c r="B311" s="58">
        <v>80161500</v>
      </c>
      <c r="C311" s="45" t="s">
        <v>292</v>
      </c>
      <c r="D311" s="20" t="s">
        <v>515</v>
      </c>
      <c r="E311" s="82">
        <v>5</v>
      </c>
      <c r="F311" s="78" t="s">
        <v>520</v>
      </c>
      <c r="G311" s="34" t="s">
        <v>48</v>
      </c>
      <c r="H311" s="83">
        <v>15450000</v>
      </c>
      <c r="I311" s="36">
        <v>15450000</v>
      </c>
      <c r="J311" s="34" t="s">
        <v>32</v>
      </c>
      <c r="K311" s="32" t="s">
        <v>522</v>
      </c>
      <c r="L311" s="39" t="s">
        <v>327</v>
      </c>
    </row>
    <row r="312" spans="2:12" ht="45">
      <c r="B312" s="58">
        <v>80161500</v>
      </c>
      <c r="C312" s="45" t="s">
        <v>293</v>
      </c>
      <c r="D312" s="20" t="s">
        <v>515</v>
      </c>
      <c r="E312" s="82">
        <v>5</v>
      </c>
      <c r="F312" s="78" t="s">
        <v>520</v>
      </c>
      <c r="G312" s="34" t="s">
        <v>48</v>
      </c>
      <c r="H312" s="83">
        <v>37131500</v>
      </c>
      <c r="I312" s="36">
        <v>37131500</v>
      </c>
      <c r="J312" s="34" t="s">
        <v>32</v>
      </c>
      <c r="K312" s="32" t="s">
        <v>522</v>
      </c>
      <c r="L312" s="39" t="s">
        <v>327</v>
      </c>
    </row>
    <row r="313" spans="2:12" ht="45">
      <c r="B313" s="58">
        <v>80161500</v>
      </c>
      <c r="C313" s="45" t="s">
        <v>294</v>
      </c>
      <c r="D313" s="20" t="s">
        <v>515</v>
      </c>
      <c r="E313" s="82">
        <v>5</v>
      </c>
      <c r="F313" s="78" t="s">
        <v>520</v>
      </c>
      <c r="G313" s="34" t="s">
        <v>48</v>
      </c>
      <c r="H313" s="83">
        <v>36601050</v>
      </c>
      <c r="I313" s="36">
        <v>36601050</v>
      </c>
      <c r="J313" s="34" t="s">
        <v>32</v>
      </c>
      <c r="K313" s="32" t="s">
        <v>522</v>
      </c>
      <c r="L313" s="39" t="s">
        <v>327</v>
      </c>
    </row>
    <row r="314" spans="2:12" ht="51">
      <c r="B314" s="58">
        <v>80161500</v>
      </c>
      <c r="C314" s="45" t="s">
        <v>295</v>
      </c>
      <c r="D314" s="20" t="s">
        <v>515</v>
      </c>
      <c r="E314" s="82">
        <v>5</v>
      </c>
      <c r="F314" s="78" t="s">
        <v>520</v>
      </c>
      <c r="G314" s="34" t="s">
        <v>48</v>
      </c>
      <c r="H314" s="83">
        <v>21218000</v>
      </c>
      <c r="I314" s="36">
        <v>21218000</v>
      </c>
      <c r="J314" s="34" t="s">
        <v>32</v>
      </c>
      <c r="K314" s="32" t="s">
        <v>522</v>
      </c>
      <c r="L314" s="39" t="s">
        <v>327</v>
      </c>
    </row>
    <row r="315" spans="2:12" ht="45">
      <c r="B315" s="58">
        <v>80161500</v>
      </c>
      <c r="C315" s="45" t="s">
        <v>296</v>
      </c>
      <c r="D315" s="20" t="s">
        <v>515</v>
      </c>
      <c r="E315" s="82">
        <v>5</v>
      </c>
      <c r="F315" s="78" t="s">
        <v>520</v>
      </c>
      <c r="G315" s="34" t="s">
        <v>48</v>
      </c>
      <c r="H315" s="83">
        <v>3939285714.285714</v>
      </c>
      <c r="I315" s="36">
        <v>3939285714.285714</v>
      </c>
      <c r="J315" s="34" t="s">
        <v>32</v>
      </c>
      <c r="K315" s="32" t="s">
        <v>522</v>
      </c>
      <c r="L315" s="39" t="s">
        <v>327</v>
      </c>
    </row>
    <row r="316" spans="2:12" ht="45">
      <c r="B316" s="58">
        <v>80161500</v>
      </c>
      <c r="C316" s="45" t="s">
        <v>297</v>
      </c>
      <c r="D316" s="20" t="s">
        <v>515</v>
      </c>
      <c r="E316" s="82">
        <v>5</v>
      </c>
      <c r="F316" s="78" t="s">
        <v>520</v>
      </c>
      <c r="G316" s="34" t="s">
        <v>48</v>
      </c>
      <c r="H316" s="83">
        <v>30000000</v>
      </c>
      <c r="I316" s="36">
        <v>30000000</v>
      </c>
      <c r="J316" s="34" t="s">
        <v>32</v>
      </c>
      <c r="K316" s="32" t="s">
        <v>522</v>
      </c>
      <c r="L316" s="39" t="s">
        <v>327</v>
      </c>
    </row>
    <row r="317" spans="2:12" ht="51">
      <c r="B317" s="58">
        <v>80161500</v>
      </c>
      <c r="C317" s="45" t="s">
        <v>298</v>
      </c>
      <c r="D317" s="20" t="s">
        <v>515</v>
      </c>
      <c r="E317" s="82">
        <v>5</v>
      </c>
      <c r="F317" s="78" t="s">
        <v>520</v>
      </c>
      <c r="G317" s="34" t="s">
        <v>48</v>
      </c>
      <c r="H317" s="83">
        <v>24000000</v>
      </c>
      <c r="I317" s="36">
        <v>24000000</v>
      </c>
      <c r="J317" s="34" t="s">
        <v>32</v>
      </c>
      <c r="K317" s="32" t="s">
        <v>522</v>
      </c>
      <c r="L317" s="39" t="s">
        <v>327</v>
      </c>
    </row>
    <row r="318" spans="2:12" ht="45">
      <c r="B318" s="58">
        <v>80161500</v>
      </c>
      <c r="C318" s="45" t="s">
        <v>299</v>
      </c>
      <c r="D318" s="20" t="s">
        <v>515</v>
      </c>
      <c r="E318" s="82">
        <v>5</v>
      </c>
      <c r="F318" s="78" t="s">
        <v>520</v>
      </c>
      <c r="G318" s="34" t="s">
        <v>48</v>
      </c>
      <c r="H318" s="83">
        <v>34500000</v>
      </c>
      <c r="I318" s="36">
        <v>34500000</v>
      </c>
      <c r="J318" s="34" t="s">
        <v>32</v>
      </c>
      <c r="K318" s="32" t="s">
        <v>522</v>
      </c>
      <c r="L318" s="39" t="s">
        <v>327</v>
      </c>
    </row>
    <row r="319" spans="2:12" ht="45">
      <c r="B319" s="58">
        <v>80161500</v>
      </c>
      <c r="C319" s="45" t="s">
        <v>300</v>
      </c>
      <c r="D319" s="20" t="s">
        <v>515</v>
      </c>
      <c r="E319" s="82">
        <v>5</v>
      </c>
      <c r="F319" s="78" t="s">
        <v>520</v>
      </c>
      <c r="G319" s="34" t="s">
        <v>48</v>
      </c>
      <c r="H319" s="83">
        <v>17500000</v>
      </c>
      <c r="I319" s="36">
        <v>17500000</v>
      </c>
      <c r="J319" s="34" t="s">
        <v>32</v>
      </c>
      <c r="K319" s="32" t="s">
        <v>522</v>
      </c>
      <c r="L319" s="39" t="s">
        <v>327</v>
      </c>
    </row>
    <row r="320" spans="2:12" ht="45">
      <c r="B320" s="58">
        <v>80161500</v>
      </c>
      <c r="C320" s="45" t="s">
        <v>301</v>
      </c>
      <c r="D320" s="20" t="s">
        <v>515</v>
      </c>
      <c r="E320" s="82">
        <v>5</v>
      </c>
      <c r="F320" s="78" t="s">
        <v>520</v>
      </c>
      <c r="G320" s="34" t="s">
        <v>48</v>
      </c>
      <c r="H320" s="83">
        <v>6428571.428571428</v>
      </c>
      <c r="I320" s="36">
        <v>6428571.428571428</v>
      </c>
      <c r="J320" s="34" t="s">
        <v>32</v>
      </c>
      <c r="K320" s="32" t="s">
        <v>522</v>
      </c>
      <c r="L320" s="39" t="s">
        <v>327</v>
      </c>
    </row>
    <row r="321" spans="2:12" ht="45">
      <c r="B321" s="58">
        <v>80161500</v>
      </c>
      <c r="C321" s="45" t="s">
        <v>302</v>
      </c>
      <c r="D321" s="20" t="s">
        <v>515</v>
      </c>
      <c r="E321" s="82">
        <v>5</v>
      </c>
      <c r="F321" s="78" t="s">
        <v>520</v>
      </c>
      <c r="G321" s="34" t="s">
        <v>48</v>
      </c>
      <c r="H321" s="83">
        <v>42500000</v>
      </c>
      <c r="I321" s="36">
        <v>42500000</v>
      </c>
      <c r="J321" s="34" t="s">
        <v>32</v>
      </c>
      <c r="K321" s="32" t="s">
        <v>522</v>
      </c>
      <c r="L321" s="39" t="s">
        <v>327</v>
      </c>
    </row>
    <row r="322" spans="2:12" ht="45">
      <c r="B322" s="58">
        <v>80161500</v>
      </c>
      <c r="C322" s="45" t="s">
        <v>303</v>
      </c>
      <c r="D322" s="20" t="s">
        <v>515</v>
      </c>
      <c r="E322" s="82">
        <v>5</v>
      </c>
      <c r="F322" s="78" t="s">
        <v>520</v>
      </c>
      <c r="G322" s="34" t="s">
        <v>48</v>
      </c>
      <c r="H322" s="83">
        <v>6428571.428571428</v>
      </c>
      <c r="I322" s="36">
        <v>6428571.428571428</v>
      </c>
      <c r="J322" s="34" t="s">
        <v>32</v>
      </c>
      <c r="K322" s="32" t="s">
        <v>522</v>
      </c>
      <c r="L322" s="39" t="s">
        <v>327</v>
      </c>
    </row>
    <row r="323" spans="2:12" ht="45">
      <c r="B323" s="58">
        <v>80161500</v>
      </c>
      <c r="C323" s="45" t="s">
        <v>304</v>
      </c>
      <c r="D323" s="20" t="s">
        <v>515</v>
      </c>
      <c r="E323" s="82">
        <v>5</v>
      </c>
      <c r="F323" s="78" t="s">
        <v>520</v>
      </c>
      <c r="G323" s="34" t="s">
        <v>48</v>
      </c>
      <c r="H323" s="83">
        <v>18000000</v>
      </c>
      <c r="I323" s="36">
        <v>18000000</v>
      </c>
      <c r="J323" s="34" t="s">
        <v>32</v>
      </c>
      <c r="K323" s="32" t="s">
        <v>522</v>
      </c>
      <c r="L323" s="39" t="s">
        <v>327</v>
      </c>
    </row>
    <row r="324" spans="2:12" ht="45">
      <c r="B324" s="58">
        <v>80161500</v>
      </c>
      <c r="C324" s="45" t="s">
        <v>305</v>
      </c>
      <c r="D324" s="20" t="s">
        <v>515</v>
      </c>
      <c r="E324" s="82">
        <v>5</v>
      </c>
      <c r="F324" s="78" t="s">
        <v>520</v>
      </c>
      <c r="G324" s="34" t="s">
        <v>48</v>
      </c>
      <c r="H324" s="83">
        <v>47500000</v>
      </c>
      <c r="I324" s="36">
        <v>47500000</v>
      </c>
      <c r="J324" s="34" t="s">
        <v>32</v>
      </c>
      <c r="K324" s="32" t="s">
        <v>522</v>
      </c>
      <c r="L324" s="39" t="s">
        <v>327</v>
      </c>
    </row>
    <row r="325" spans="2:12" ht="45">
      <c r="B325" s="58">
        <v>80161500</v>
      </c>
      <c r="C325" s="45" t="s">
        <v>306</v>
      </c>
      <c r="D325" s="20" t="s">
        <v>515</v>
      </c>
      <c r="E325" s="82">
        <v>5</v>
      </c>
      <c r="F325" s="78" t="s">
        <v>520</v>
      </c>
      <c r="G325" s="34" t="s">
        <v>48</v>
      </c>
      <c r="H325" s="83">
        <v>25750000</v>
      </c>
      <c r="I325" s="36">
        <v>25750000</v>
      </c>
      <c r="J325" s="34" t="s">
        <v>32</v>
      </c>
      <c r="K325" s="32" t="s">
        <v>522</v>
      </c>
      <c r="L325" s="39" t="s">
        <v>327</v>
      </c>
    </row>
    <row r="326" spans="2:12" ht="51">
      <c r="B326" s="58">
        <v>80161500</v>
      </c>
      <c r="C326" s="45" t="s">
        <v>307</v>
      </c>
      <c r="D326" s="20" t="s">
        <v>515</v>
      </c>
      <c r="E326" s="82">
        <v>5</v>
      </c>
      <c r="F326" s="78" t="s">
        <v>520</v>
      </c>
      <c r="G326" s="34" t="s">
        <v>48</v>
      </c>
      <c r="H326" s="83">
        <v>33765265</v>
      </c>
      <c r="I326" s="36">
        <v>33765265</v>
      </c>
      <c r="J326" s="34" t="s">
        <v>32</v>
      </c>
      <c r="K326" s="32" t="s">
        <v>522</v>
      </c>
      <c r="L326" s="39" t="s">
        <v>327</v>
      </c>
    </row>
    <row r="327" spans="2:12" ht="45">
      <c r="B327" s="58">
        <v>80161500</v>
      </c>
      <c r="C327" s="45" t="s">
        <v>308</v>
      </c>
      <c r="D327" s="20" t="s">
        <v>515</v>
      </c>
      <c r="E327" s="82">
        <v>5</v>
      </c>
      <c r="F327" s="78" t="s">
        <v>520</v>
      </c>
      <c r="G327" s="34" t="s">
        <v>48</v>
      </c>
      <c r="H327" s="83">
        <v>9500000</v>
      </c>
      <c r="I327" s="36">
        <v>9500000</v>
      </c>
      <c r="J327" s="34" t="s">
        <v>32</v>
      </c>
      <c r="K327" s="32" t="s">
        <v>522</v>
      </c>
      <c r="L327" s="39" t="s">
        <v>327</v>
      </c>
    </row>
    <row r="328" spans="2:12" ht="45">
      <c r="B328" s="58">
        <v>80161500</v>
      </c>
      <c r="C328" s="45" t="s">
        <v>309</v>
      </c>
      <c r="D328" s="20" t="s">
        <v>515</v>
      </c>
      <c r="E328" s="82">
        <v>5</v>
      </c>
      <c r="F328" s="78" t="s">
        <v>520</v>
      </c>
      <c r="G328" s="34" t="s">
        <v>48</v>
      </c>
      <c r="H328" s="83">
        <v>37131500</v>
      </c>
      <c r="I328" s="36">
        <v>37131500</v>
      </c>
      <c r="J328" s="34" t="s">
        <v>32</v>
      </c>
      <c r="K328" s="32" t="s">
        <v>522</v>
      </c>
      <c r="L328" s="39" t="s">
        <v>327</v>
      </c>
    </row>
    <row r="329" spans="2:12" ht="51">
      <c r="B329" s="58">
        <v>80161500</v>
      </c>
      <c r="C329" s="45" t="s">
        <v>310</v>
      </c>
      <c r="D329" s="20" t="s">
        <v>515</v>
      </c>
      <c r="E329" s="82">
        <v>5</v>
      </c>
      <c r="F329" s="78" t="s">
        <v>520</v>
      </c>
      <c r="G329" s="34" t="s">
        <v>48</v>
      </c>
      <c r="H329" s="83">
        <v>44769980</v>
      </c>
      <c r="I329" s="36">
        <v>44769980</v>
      </c>
      <c r="J329" s="34" t="s">
        <v>32</v>
      </c>
      <c r="K329" s="32" t="s">
        <v>522</v>
      </c>
      <c r="L329" s="39" t="s">
        <v>327</v>
      </c>
    </row>
    <row r="330" spans="2:12" ht="45">
      <c r="B330" s="58">
        <v>80161500</v>
      </c>
      <c r="C330" s="45" t="s">
        <v>278</v>
      </c>
      <c r="D330" s="20" t="s">
        <v>515</v>
      </c>
      <c r="E330" s="82">
        <v>5</v>
      </c>
      <c r="F330" s="78" t="s">
        <v>520</v>
      </c>
      <c r="G330" s="34" t="s">
        <v>48</v>
      </c>
      <c r="H330" s="83">
        <v>39338170</v>
      </c>
      <c r="I330" s="36">
        <v>39338170</v>
      </c>
      <c r="J330" s="34" t="s">
        <v>32</v>
      </c>
      <c r="K330" s="32" t="s">
        <v>522</v>
      </c>
      <c r="L330" s="39" t="s">
        <v>327</v>
      </c>
    </row>
    <row r="331" spans="2:12" ht="45">
      <c r="B331" s="58">
        <v>80161500</v>
      </c>
      <c r="C331" s="45" t="s">
        <v>311</v>
      </c>
      <c r="D331" s="20" t="s">
        <v>515</v>
      </c>
      <c r="E331" s="82">
        <v>5</v>
      </c>
      <c r="F331" s="78" t="s">
        <v>520</v>
      </c>
      <c r="G331" s="34" t="s">
        <v>48</v>
      </c>
      <c r="H331" s="83">
        <v>13000000</v>
      </c>
      <c r="I331" s="36">
        <v>13000000</v>
      </c>
      <c r="J331" s="34" t="s">
        <v>32</v>
      </c>
      <c r="K331" s="32" t="s">
        <v>522</v>
      </c>
      <c r="L331" s="39" t="s">
        <v>327</v>
      </c>
    </row>
    <row r="332" spans="2:12" ht="51">
      <c r="B332" s="58">
        <v>80161500</v>
      </c>
      <c r="C332" s="45" t="s">
        <v>253</v>
      </c>
      <c r="D332" s="20" t="s">
        <v>515</v>
      </c>
      <c r="E332" s="82">
        <v>5</v>
      </c>
      <c r="F332" s="78" t="s">
        <v>520</v>
      </c>
      <c r="G332" s="34" t="s">
        <v>48</v>
      </c>
      <c r="H332" s="83">
        <v>17500000</v>
      </c>
      <c r="I332" s="36">
        <v>17500000</v>
      </c>
      <c r="J332" s="34" t="s">
        <v>32</v>
      </c>
      <c r="K332" s="32" t="s">
        <v>522</v>
      </c>
      <c r="L332" s="39" t="s">
        <v>327</v>
      </c>
    </row>
    <row r="333" spans="2:12" ht="45">
      <c r="B333" s="58">
        <v>80161500</v>
      </c>
      <c r="C333" s="45" t="s">
        <v>312</v>
      </c>
      <c r="D333" s="20" t="s">
        <v>515</v>
      </c>
      <c r="E333" s="82">
        <v>5</v>
      </c>
      <c r="F333" s="78" t="s">
        <v>520</v>
      </c>
      <c r="G333" s="34" t="s">
        <v>48</v>
      </c>
      <c r="H333" s="83">
        <v>20600000</v>
      </c>
      <c r="I333" s="36">
        <v>20600000</v>
      </c>
      <c r="J333" s="34" t="s">
        <v>32</v>
      </c>
      <c r="K333" s="32" t="s">
        <v>522</v>
      </c>
      <c r="L333" s="39" t="s">
        <v>327</v>
      </c>
    </row>
    <row r="334" spans="2:12" ht="45">
      <c r="B334" s="58">
        <v>80161500</v>
      </c>
      <c r="C334" s="45" t="s">
        <v>313</v>
      </c>
      <c r="D334" s="20" t="s">
        <v>515</v>
      </c>
      <c r="E334" s="82">
        <v>5</v>
      </c>
      <c r="F334" s="78" t="s">
        <v>520</v>
      </c>
      <c r="G334" s="34" t="s">
        <v>48</v>
      </c>
      <c r="H334" s="83">
        <v>6428571.428571428</v>
      </c>
      <c r="I334" s="36">
        <v>6428571.428571428</v>
      </c>
      <c r="J334" s="34" t="s">
        <v>32</v>
      </c>
      <c r="K334" s="32" t="s">
        <v>522</v>
      </c>
      <c r="L334" s="39" t="s">
        <v>327</v>
      </c>
    </row>
    <row r="335" spans="2:12" ht="45">
      <c r="B335" s="58">
        <v>80161500</v>
      </c>
      <c r="C335" s="45" t="s">
        <v>314</v>
      </c>
      <c r="D335" s="20" t="s">
        <v>515</v>
      </c>
      <c r="E335" s="82">
        <v>5</v>
      </c>
      <c r="F335" s="78" t="s">
        <v>520</v>
      </c>
      <c r="G335" s="34" t="s">
        <v>48</v>
      </c>
      <c r="H335" s="83">
        <v>42149555</v>
      </c>
      <c r="I335" s="36">
        <v>42149555</v>
      </c>
      <c r="J335" s="34" t="s">
        <v>32</v>
      </c>
      <c r="K335" s="32" t="s">
        <v>522</v>
      </c>
      <c r="L335" s="39" t="s">
        <v>327</v>
      </c>
    </row>
    <row r="336" spans="2:12" ht="45">
      <c r="B336" s="58">
        <v>80161500</v>
      </c>
      <c r="C336" s="45" t="s">
        <v>315</v>
      </c>
      <c r="D336" s="20" t="s">
        <v>515</v>
      </c>
      <c r="E336" s="82">
        <v>5</v>
      </c>
      <c r="F336" s="78" t="s">
        <v>520</v>
      </c>
      <c r="G336" s="34" t="s">
        <v>48</v>
      </c>
      <c r="H336" s="83">
        <v>30723428.571428575</v>
      </c>
      <c r="I336" s="36">
        <v>30723428.571428575</v>
      </c>
      <c r="J336" s="34" t="s">
        <v>32</v>
      </c>
      <c r="K336" s="32" t="s">
        <v>522</v>
      </c>
      <c r="L336" s="39" t="s">
        <v>327</v>
      </c>
    </row>
    <row r="337" spans="2:12" ht="51">
      <c r="B337" s="58">
        <v>80161500</v>
      </c>
      <c r="C337" s="45" t="s">
        <v>316</v>
      </c>
      <c r="D337" s="20" t="s">
        <v>515</v>
      </c>
      <c r="E337" s="82">
        <v>5</v>
      </c>
      <c r="F337" s="78" t="s">
        <v>520</v>
      </c>
      <c r="G337" s="34" t="s">
        <v>48</v>
      </c>
      <c r="H337" s="83">
        <v>33765265</v>
      </c>
      <c r="I337" s="36">
        <v>33765265</v>
      </c>
      <c r="J337" s="34" t="s">
        <v>32</v>
      </c>
      <c r="K337" s="32" t="s">
        <v>522</v>
      </c>
      <c r="L337" s="39" t="s">
        <v>327</v>
      </c>
    </row>
    <row r="338" spans="2:12" ht="45">
      <c r="B338" s="58">
        <v>80161500</v>
      </c>
      <c r="C338" s="45" t="s">
        <v>317</v>
      </c>
      <c r="D338" s="20" t="s">
        <v>515</v>
      </c>
      <c r="E338" s="82">
        <v>5</v>
      </c>
      <c r="F338" s="78" t="s">
        <v>520</v>
      </c>
      <c r="G338" s="34" t="s">
        <v>48</v>
      </c>
      <c r="H338" s="83">
        <v>6428571.428571428</v>
      </c>
      <c r="I338" s="36">
        <v>6428571.428571428</v>
      </c>
      <c r="J338" s="34" t="s">
        <v>32</v>
      </c>
      <c r="K338" s="32" t="s">
        <v>522</v>
      </c>
      <c r="L338" s="39" t="s">
        <v>327</v>
      </c>
    </row>
    <row r="339" spans="2:12" ht="30">
      <c r="B339" s="70">
        <v>92121700</v>
      </c>
      <c r="C339" s="60" t="s">
        <v>404</v>
      </c>
      <c r="D339" s="20" t="s">
        <v>508</v>
      </c>
      <c r="E339" s="82">
        <v>7</v>
      </c>
      <c r="F339" s="78" t="s">
        <v>520</v>
      </c>
      <c r="G339" s="61" t="s">
        <v>405</v>
      </c>
      <c r="H339" s="85">
        <v>800000000</v>
      </c>
      <c r="I339" s="62">
        <v>800000000</v>
      </c>
      <c r="J339" s="34" t="s">
        <v>32</v>
      </c>
      <c r="K339" s="32" t="s">
        <v>522</v>
      </c>
      <c r="L339" s="71" t="s">
        <v>406</v>
      </c>
    </row>
    <row r="340" spans="2:12" ht="30">
      <c r="B340" s="25">
        <v>43231500</v>
      </c>
      <c r="C340" s="44" t="s">
        <v>407</v>
      </c>
      <c r="D340" s="20" t="s">
        <v>508</v>
      </c>
      <c r="E340" s="82">
        <v>7</v>
      </c>
      <c r="F340" s="78" t="s">
        <v>520</v>
      </c>
      <c r="G340" s="34" t="s">
        <v>405</v>
      </c>
      <c r="H340" s="83">
        <v>407000000</v>
      </c>
      <c r="I340" s="36">
        <v>407000000</v>
      </c>
      <c r="J340" s="34" t="s">
        <v>32</v>
      </c>
      <c r="K340" s="32" t="s">
        <v>522</v>
      </c>
      <c r="L340" s="37" t="s">
        <v>408</v>
      </c>
    </row>
    <row r="341" spans="2:12" ht="38.25">
      <c r="B341" s="25">
        <v>80111600</v>
      </c>
      <c r="C341" s="44" t="s">
        <v>409</v>
      </c>
      <c r="D341" s="20" t="s">
        <v>508</v>
      </c>
      <c r="E341" s="82">
        <v>7</v>
      </c>
      <c r="F341" s="78" t="s">
        <v>520</v>
      </c>
      <c r="G341" s="34" t="s">
        <v>405</v>
      </c>
      <c r="H341" s="83">
        <v>13200000</v>
      </c>
      <c r="I341" s="36">
        <v>13200000</v>
      </c>
      <c r="J341" s="34" t="s">
        <v>32</v>
      </c>
      <c r="K341" s="32" t="s">
        <v>522</v>
      </c>
      <c r="L341" s="37" t="s">
        <v>408</v>
      </c>
    </row>
    <row r="342" spans="2:12" ht="30">
      <c r="B342" s="25">
        <v>43231505</v>
      </c>
      <c r="C342" s="44" t="s">
        <v>410</v>
      </c>
      <c r="D342" s="20" t="s">
        <v>508</v>
      </c>
      <c r="E342" s="82">
        <v>7</v>
      </c>
      <c r="F342" s="78" t="s">
        <v>520</v>
      </c>
      <c r="G342" s="34" t="s">
        <v>405</v>
      </c>
      <c r="H342" s="83">
        <v>15486000</v>
      </c>
      <c r="I342" s="36">
        <v>15486000</v>
      </c>
      <c r="J342" s="34" t="s">
        <v>32</v>
      </c>
      <c r="K342" s="32" t="s">
        <v>522</v>
      </c>
      <c r="L342" s="37" t="s">
        <v>408</v>
      </c>
    </row>
    <row r="343" spans="2:12" ht="30">
      <c r="B343" s="25">
        <v>43231604</v>
      </c>
      <c r="C343" s="44" t="s">
        <v>411</v>
      </c>
      <c r="D343" s="20" t="s">
        <v>508</v>
      </c>
      <c r="E343" s="82">
        <v>7</v>
      </c>
      <c r="F343" s="78" t="s">
        <v>520</v>
      </c>
      <c r="G343" s="34" t="s">
        <v>405</v>
      </c>
      <c r="H343" s="83">
        <v>17748000</v>
      </c>
      <c r="I343" s="36">
        <v>17748000</v>
      </c>
      <c r="J343" s="34" t="s">
        <v>32</v>
      </c>
      <c r="K343" s="32" t="s">
        <v>522</v>
      </c>
      <c r="L343" s="37" t="s">
        <v>408</v>
      </c>
    </row>
    <row r="344" spans="2:12" ht="30">
      <c r="B344" s="25">
        <v>90121502</v>
      </c>
      <c r="C344" s="44" t="s">
        <v>412</v>
      </c>
      <c r="D344" s="20" t="s">
        <v>508</v>
      </c>
      <c r="E344" s="82">
        <v>7</v>
      </c>
      <c r="F344" s="78" t="s">
        <v>520</v>
      </c>
      <c r="G344" s="34" t="s">
        <v>405</v>
      </c>
      <c r="H344" s="83">
        <v>150000000</v>
      </c>
      <c r="I344" s="36">
        <v>150000000</v>
      </c>
      <c r="J344" s="34" t="s">
        <v>32</v>
      </c>
      <c r="K344" s="32" t="s">
        <v>522</v>
      </c>
      <c r="L344" s="37" t="s">
        <v>413</v>
      </c>
    </row>
    <row r="345" spans="2:12" ht="38.25">
      <c r="B345" s="25">
        <v>90121502</v>
      </c>
      <c r="C345" s="44" t="s">
        <v>414</v>
      </c>
      <c r="D345" s="20" t="s">
        <v>508</v>
      </c>
      <c r="E345" s="82">
        <v>7</v>
      </c>
      <c r="F345" s="78" t="s">
        <v>520</v>
      </c>
      <c r="G345" s="34" t="s">
        <v>405</v>
      </c>
      <c r="H345" s="83">
        <v>12000000</v>
      </c>
      <c r="I345" s="36">
        <v>12000000</v>
      </c>
      <c r="J345" s="34" t="s">
        <v>32</v>
      </c>
      <c r="K345" s="32" t="s">
        <v>522</v>
      </c>
      <c r="L345" s="37" t="s">
        <v>413</v>
      </c>
    </row>
    <row r="346" spans="2:12" ht="51">
      <c r="B346" s="25">
        <v>90121502</v>
      </c>
      <c r="C346" s="44" t="s">
        <v>415</v>
      </c>
      <c r="D346" s="20" t="s">
        <v>508</v>
      </c>
      <c r="E346" s="82">
        <v>7</v>
      </c>
      <c r="F346" s="78" t="s">
        <v>520</v>
      </c>
      <c r="G346" s="34" t="s">
        <v>405</v>
      </c>
      <c r="H346" s="83">
        <v>27000000</v>
      </c>
      <c r="I346" s="36">
        <v>27000000</v>
      </c>
      <c r="J346" s="34" t="s">
        <v>32</v>
      </c>
      <c r="K346" s="32" t="s">
        <v>522</v>
      </c>
      <c r="L346" s="37" t="s">
        <v>413</v>
      </c>
    </row>
    <row r="347" spans="2:12" ht="51">
      <c r="B347" s="25">
        <v>90121502</v>
      </c>
      <c r="C347" s="44" t="s">
        <v>416</v>
      </c>
      <c r="D347" s="20" t="s">
        <v>508</v>
      </c>
      <c r="E347" s="82">
        <v>7</v>
      </c>
      <c r="F347" s="78" t="s">
        <v>520</v>
      </c>
      <c r="G347" s="34" t="s">
        <v>405</v>
      </c>
      <c r="H347" s="83">
        <v>21600000</v>
      </c>
      <c r="I347" s="36">
        <v>21600000</v>
      </c>
      <c r="J347" s="34" t="s">
        <v>32</v>
      </c>
      <c r="K347" s="32" t="s">
        <v>522</v>
      </c>
      <c r="L347" s="37" t="s">
        <v>413</v>
      </c>
    </row>
    <row r="348" spans="2:12" ht="38.25">
      <c r="B348" s="25">
        <v>90121502</v>
      </c>
      <c r="C348" s="44" t="s">
        <v>417</v>
      </c>
      <c r="D348" s="20" t="s">
        <v>508</v>
      </c>
      <c r="E348" s="82">
        <v>7</v>
      </c>
      <c r="F348" s="78" t="s">
        <v>520</v>
      </c>
      <c r="G348" s="34" t="s">
        <v>405</v>
      </c>
      <c r="H348" s="83">
        <v>27000000</v>
      </c>
      <c r="I348" s="36">
        <v>27000000</v>
      </c>
      <c r="J348" s="34" t="s">
        <v>32</v>
      </c>
      <c r="K348" s="32" t="s">
        <v>522</v>
      </c>
      <c r="L348" s="37" t="s">
        <v>413</v>
      </c>
    </row>
    <row r="349" spans="2:12" ht="38.25">
      <c r="B349" s="25">
        <v>90121502</v>
      </c>
      <c r="C349" s="44" t="s">
        <v>418</v>
      </c>
      <c r="D349" s="20" t="s">
        <v>508</v>
      </c>
      <c r="E349" s="82">
        <v>7</v>
      </c>
      <c r="F349" s="78" t="s">
        <v>520</v>
      </c>
      <c r="G349" s="34" t="s">
        <v>405</v>
      </c>
      <c r="H349" s="83">
        <v>54000000</v>
      </c>
      <c r="I349" s="36">
        <v>54000000</v>
      </c>
      <c r="J349" s="34" t="s">
        <v>32</v>
      </c>
      <c r="K349" s="32" t="s">
        <v>522</v>
      </c>
      <c r="L349" s="37" t="s">
        <v>413</v>
      </c>
    </row>
    <row r="350" spans="2:12" ht="51">
      <c r="B350" s="25">
        <v>90121502</v>
      </c>
      <c r="C350" s="44" t="s">
        <v>419</v>
      </c>
      <c r="D350" s="20" t="s">
        <v>508</v>
      </c>
      <c r="E350" s="82">
        <v>7</v>
      </c>
      <c r="F350" s="78" t="s">
        <v>520</v>
      </c>
      <c r="G350" s="34" t="s">
        <v>405</v>
      </c>
      <c r="H350" s="83">
        <v>13096594</v>
      </c>
      <c r="I350" s="36">
        <v>13096594</v>
      </c>
      <c r="J350" s="34" t="s">
        <v>32</v>
      </c>
      <c r="K350" s="32" t="s">
        <v>522</v>
      </c>
      <c r="L350" s="37" t="s">
        <v>420</v>
      </c>
    </row>
    <row r="351" spans="2:12" ht="30">
      <c r="B351" s="25">
        <v>90121502</v>
      </c>
      <c r="C351" s="44" t="s">
        <v>412</v>
      </c>
      <c r="D351" s="20" t="s">
        <v>508</v>
      </c>
      <c r="E351" s="82">
        <v>7</v>
      </c>
      <c r="F351" s="78" t="s">
        <v>520</v>
      </c>
      <c r="G351" s="34" t="s">
        <v>405</v>
      </c>
      <c r="H351" s="83">
        <v>80000000</v>
      </c>
      <c r="I351" s="36">
        <v>80000000</v>
      </c>
      <c r="J351" s="34" t="s">
        <v>32</v>
      </c>
      <c r="K351" s="32" t="s">
        <v>522</v>
      </c>
      <c r="L351" s="37" t="s">
        <v>406</v>
      </c>
    </row>
    <row r="352" spans="2:12" ht="30">
      <c r="B352" s="25">
        <v>90121502</v>
      </c>
      <c r="C352" s="44" t="s">
        <v>412</v>
      </c>
      <c r="D352" s="20" t="s">
        <v>508</v>
      </c>
      <c r="E352" s="82">
        <v>7</v>
      </c>
      <c r="F352" s="78" t="s">
        <v>520</v>
      </c>
      <c r="G352" s="34" t="s">
        <v>405</v>
      </c>
      <c r="H352" s="83">
        <v>10000000</v>
      </c>
      <c r="I352" s="36">
        <v>10000000</v>
      </c>
      <c r="J352" s="34" t="s">
        <v>32</v>
      </c>
      <c r="K352" s="32" t="s">
        <v>522</v>
      </c>
      <c r="L352" s="37" t="s">
        <v>406</v>
      </c>
    </row>
    <row r="353" spans="2:12" ht="30">
      <c r="B353" s="25">
        <v>90121502</v>
      </c>
      <c r="C353" s="44" t="s">
        <v>412</v>
      </c>
      <c r="D353" s="20" t="s">
        <v>508</v>
      </c>
      <c r="E353" s="82">
        <v>7</v>
      </c>
      <c r="F353" s="78" t="s">
        <v>520</v>
      </c>
      <c r="G353" s="34" t="s">
        <v>405</v>
      </c>
      <c r="H353" s="83">
        <v>15000000</v>
      </c>
      <c r="I353" s="36">
        <v>15000000</v>
      </c>
      <c r="J353" s="34" t="s">
        <v>32</v>
      </c>
      <c r="K353" s="32" t="s">
        <v>522</v>
      </c>
      <c r="L353" s="37" t="s">
        <v>406</v>
      </c>
    </row>
    <row r="354" spans="2:12" ht="38.25">
      <c r="B354" s="25">
        <v>90121502</v>
      </c>
      <c r="C354" s="44" t="s">
        <v>421</v>
      </c>
      <c r="D354" s="20" t="s">
        <v>508</v>
      </c>
      <c r="E354" s="82">
        <v>7</v>
      </c>
      <c r="F354" s="78" t="s">
        <v>520</v>
      </c>
      <c r="G354" s="34" t="s">
        <v>405</v>
      </c>
      <c r="H354" s="83">
        <v>8400000</v>
      </c>
      <c r="I354" s="36">
        <v>8400000</v>
      </c>
      <c r="J354" s="34" t="s">
        <v>32</v>
      </c>
      <c r="K354" s="32" t="s">
        <v>522</v>
      </c>
      <c r="L354" s="37" t="s">
        <v>406</v>
      </c>
    </row>
    <row r="355" spans="2:12" ht="30">
      <c r="B355" s="25">
        <v>83111800</v>
      </c>
      <c r="C355" s="44" t="s">
        <v>422</v>
      </c>
      <c r="D355" s="20" t="s">
        <v>508</v>
      </c>
      <c r="E355" s="82">
        <v>7</v>
      </c>
      <c r="F355" s="78" t="s">
        <v>520</v>
      </c>
      <c r="G355" s="34" t="s">
        <v>405</v>
      </c>
      <c r="H355" s="83">
        <v>942238620</v>
      </c>
      <c r="I355" s="36">
        <v>942238620</v>
      </c>
      <c r="J355" s="34" t="s">
        <v>32</v>
      </c>
      <c r="K355" s="32" t="s">
        <v>522</v>
      </c>
      <c r="L355" s="37" t="s">
        <v>420</v>
      </c>
    </row>
    <row r="356" spans="2:12" ht="38.25">
      <c r="B356" s="25">
        <v>90121502</v>
      </c>
      <c r="C356" s="44" t="s">
        <v>423</v>
      </c>
      <c r="D356" s="20" t="s">
        <v>508</v>
      </c>
      <c r="E356" s="82">
        <v>7</v>
      </c>
      <c r="F356" s="78" t="s">
        <v>520</v>
      </c>
      <c r="G356" s="34" t="s">
        <v>405</v>
      </c>
      <c r="H356" s="83">
        <v>11040000</v>
      </c>
      <c r="I356" s="36">
        <v>11040000</v>
      </c>
      <c r="J356" s="34" t="s">
        <v>32</v>
      </c>
      <c r="K356" s="32" t="s">
        <v>522</v>
      </c>
      <c r="L356" s="37" t="s">
        <v>406</v>
      </c>
    </row>
    <row r="357" spans="2:12" ht="38.25">
      <c r="B357" s="25">
        <v>90121502</v>
      </c>
      <c r="C357" s="44" t="s">
        <v>424</v>
      </c>
      <c r="D357" s="20" t="s">
        <v>508</v>
      </c>
      <c r="E357" s="82">
        <v>7</v>
      </c>
      <c r="F357" s="78" t="s">
        <v>520</v>
      </c>
      <c r="G357" s="34" t="s">
        <v>405</v>
      </c>
      <c r="H357" s="83">
        <v>10800000</v>
      </c>
      <c r="I357" s="36">
        <v>10800000</v>
      </c>
      <c r="J357" s="34" t="s">
        <v>32</v>
      </c>
      <c r="K357" s="32" t="s">
        <v>522</v>
      </c>
      <c r="L357" s="37" t="s">
        <v>420</v>
      </c>
    </row>
    <row r="358" spans="2:12" ht="51">
      <c r="B358" s="25">
        <v>90121502</v>
      </c>
      <c r="C358" s="44" t="s">
        <v>425</v>
      </c>
      <c r="D358" s="20" t="s">
        <v>508</v>
      </c>
      <c r="E358" s="82">
        <v>7</v>
      </c>
      <c r="F358" s="78" t="s">
        <v>520</v>
      </c>
      <c r="G358" s="34" t="s">
        <v>405</v>
      </c>
      <c r="H358" s="83">
        <v>45000000</v>
      </c>
      <c r="I358" s="36">
        <v>45000000</v>
      </c>
      <c r="J358" s="34" t="s">
        <v>32</v>
      </c>
      <c r="K358" s="32" t="s">
        <v>522</v>
      </c>
      <c r="L358" s="37" t="s">
        <v>420</v>
      </c>
    </row>
    <row r="359" spans="2:12" ht="51">
      <c r="B359" s="25">
        <v>90121502</v>
      </c>
      <c r="C359" s="44" t="s">
        <v>426</v>
      </c>
      <c r="D359" s="20" t="s">
        <v>508</v>
      </c>
      <c r="E359" s="82">
        <v>7</v>
      </c>
      <c r="F359" s="78" t="s">
        <v>520</v>
      </c>
      <c r="G359" s="34" t="s">
        <v>405</v>
      </c>
      <c r="H359" s="83">
        <v>15600000</v>
      </c>
      <c r="I359" s="36">
        <v>15600000</v>
      </c>
      <c r="J359" s="34" t="s">
        <v>32</v>
      </c>
      <c r="K359" s="32" t="s">
        <v>522</v>
      </c>
      <c r="L359" s="37" t="s">
        <v>406</v>
      </c>
    </row>
    <row r="360" spans="2:12" ht="38.25">
      <c r="B360" s="25">
        <v>80141607</v>
      </c>
      <c r="C360" s="44" t="s">
        <v>427</v>
      </c>
      <c r="D360" s="20" t="s">
        <v>508</v>
      </c>
      <c r="E360" s="82">
        <v>7</v>
      </c>
      <c r="F360" s="78" t="s">
        <v>520</v>
      </c>
      <c r="G360" s="34" t="s">
        <v>405</v>
      </c>
      <c r="H360" s="83">
        <v>13500000</v>
      </c>
      <c r="I360" s="36">
        <v>13500000</v>
      </c>
      <c r="J360" s="34" t="s">
        <v>32</v>
      </c>
      <c r="K360" s="32" t="s">
        <v>522</v>
      </c>
      <c r="L360" s="37" t="s">
        <v>406</v>
      </c>
    </row>
    <row r="361" spans="2:12" ht="38.25">
      <c r="B361" s="25">
        <v>90121502</v>
      </c>
      <c r="C361" s="44" t="s">
        <v>428</v>
      </c>
      <c r="D361" s="20" t="s">
        <v>508</v>
      </c>
      <c r="E361" s="82">
        <v>7</v>
      </c>
      <c r="F361" s="78" t="s">
        <v>520</v>
      </c>
      <c r="G361" s="34" t="s">
        <v>405</v>
      </c>
      <c r="H361" s="83">
        <v>20000000</v>
      </c>
      <c r="I361" s="36">
        <v>20000000</v>
      </c>
      <c r="J361" s="34" t="s">
        <v>32</v>
      </c>
      <c r="K361" s="32" t="s">
        <v>522</v>
      </c>
      <c r="L361" s="37" t="s">
        <v>406</v>
      </c>
    </row>
    <row r="362" spans="2:12" ht="38.25">
      <c r="B362" s="25">
        <v>46171625</v>
      </c>
      <c r="C362" s="44" t="s">
        <v>429</v>
      </c>
      <c r="D362" s="20" t="s">
        <v>508</v>
      </c>
      <c r="E362" s="82">
        <v>7</v>
      </c>
      <c r="F362" s="78" t="s">
        <v>520</v>
      </c>
      <c r="G362" s="34" t="s">
        <v>405</v>
      </c>
      <c r="H362" s="83">
        <v>31861720</v>
      </c>
      <c r="I362" s="36">
        <v>31861720</v>
      </c>
      <c r="J362" s="34" t="s">
        <v>32</v>
      </c>
      <c r="K362" s="32" t="s">
        <v>522</v>
      </c>
      <c r="L362" s="37" t="s">
        <v>420</v>
      </c>
    </row>
    <row r="363" spans="2:12" ht="38.25">
      <c r="B363" s="25">
        <v>90121502</v>
      </c>
      <c r="C363" s="44" t="s">
        <v>144</v>
      </c>
      <c r="D363" s="20" t="s">
        <v>508</v>
      </c>
      <c r="E363" s="82">
        <v>7</v>
      </c>
      <c r="F363" s="78" t="s">
        <v>520</v>
      </c>
      <c r="G363" s="34" t="s">
        <v>405</v>
      </c>
      <c r="H363" s="83">
        <v>12567226</v>
      </c>
      <c r="I363" s="36">
        <v>12567226</v>
      </c>
      <c r="J363" s="34" t="s">
        <v>32</v>
      </c>
      <c r="K363" s="32" t="s">
        <v>522</v>
      </c>
      <c r="L363" s="37" t="s">
        <v>406</v>
      </c>
    </row>
    <row r="364" spans="2:12" ht="30">
      <c r="B364" s="25">
        <v>90121502</v>
      </c>
      <c r="C364" s="44" t="s">
        <v>430</v>
      </c>
      <c r="D364" s="20" t="s">
        <v>508</v>
      </c>
      <c r="E364" s="82">
        <v>7</v>
      </c>
      <c r="F364" s="78" t="s">
        <v>520</v>
      </c>
      <c r="G364" s="34" t="s">
        <v>405</v>
      </c>
      <c r="H364" s="83">
        <v>7200000</v>
      </c>
      <c r="I364" s="36">
        <v>7200000</v>
      </c>
      <c r="J364" s="34" t="s">
        <v>32</v>
      </c>
      <c r="K364" s="32" t="s">
        <v>522</v>
      </c>
      <c r="L364" s="37" t="s">
        <v>406</v>
      </c>
    </row>
    <row r="365" spans="2:12" ht="38.25">
      <c r="B365" s="25">
        <v>78131804</v>
      </c>
      <c r="C365" s="44" t="s">
        <v>431</v>
      </c>
      <c r="D365" s="20" t="s">
        <v>508</v>
      </c>
      <c r="E365" s="82">
        <v>7</v>
      </c>
      <c r="F365" s="78" t="s">
        <v>520</v>
      </c>
      <c r="G365" s="34" t="s">
        <v>405</v>
      </c>
      <c r="H365" s="83">
        <v>190783170</v>
      </c>
      <c r="I365" s="36">
        <v>190783170</v>
      </c>
      <c r="J365" s="34" t="s">
        <v>32</v>
      </c>
      <c r="K365" s="32" t="s">
        <v>522</v>
      </c>
      <c r="L365" s="37" t="s">
        <v>406</v>
      </c>
    </row>
    <row r="366" spans="2:12" ht="51">
      <c r="B366" s="25">
        <v>90121502</v>
      </c>
      <c r="C366" s="44" t="s">
        <v>432</v>
      </c>
      <c r="D366" s="20" t="s">
        <v>508</v>
      </c>
      <c r="E366" s="82">
        <v>7</v>
      </c>
      <c r="F366" s="78" t="s">
        <v>520</v>
      </c>
      <c r="G366" s="34" t="s">
        <v>405</v>
      </c>
      <c r="H366" s="83">
        <v>30848727</v>
      </c>
      <c r="I366" s="36">
        <v>30848727</v>
      </c>
      <c r="J366" s="34" t="s">
        <v>32</v>
      </c>
      <c r="K366" s="32" t="s">
        <v>522</v>
      </c>
      <c r="L366" s="37" t="s">
        <v>433</v>
      </c>
    </row>
    <row r="367" spans="2:12" ht="30">
      <c r="B367" s="25">
        <v>90121502</v>
      </c>
      <c r="C367" s="44" t="s">
        <v>434</v>
      </c>
      <c r="D367" s="20" t="s">
        <v>508</v>
      </c>
      <c r="E367" s="82">
        <v>7</v>
      </c>
      <c r="F367" s="78" t="s">
        <v>520</v>
      </c>
      <c r="G367" s="34" t="s">
        <v>405</v>
      </c>
      <c r="H367" s="83">
        <v>64976457</v>
      </c>
      <c r="I367" s="36">
        <v>64976457</v>
      </c>
      <c r="J367" s="34" t="s">
        <v>32</v>
      </c>
      <c r="K367" s="32" t="s">
        <v>522</v>
      </c>
      <c r="L367" s="37" t="s">
        <v>433</v>
      </c>
    </row>
    <row r="368" spans="2:12" ht="51">
      <c r="B368" s="25">
        <v>90121502</v>
      </c>
      <c r="C368" s="44" t="s">
        <v>435</v>
      </c>
      <c r="D368" s="20" t="s">
        <v>508</v>
      </c>
      <c r="E368" s="82">
        <v>7</v>
      </c>
      <c r="F368" s="78" t="s">
        <v>520</v>
      </c>
      <c r="G368" s="34" t="s">
        <v>405</v>
      </c>
      <c r="H368" s="83">
        <v>43126278</v>
      </c>
      <c r="I368" s="36">
        <v>43126278</v>
      </c>
      <c r="J368" s="34" t="s">
        <v>32</v>
      </c>
      <c r="K368" s="32" t="s">
        <v>522</v>
      </c>
      <c r="L368" s="37" t="s">
        <v>433</v>
      </c>
    </row>
    <row r="369" spans="2:12" ht="51">
      <c r="B369" s="25">
        <v>90121502</v>
      </c>
      <c r="C369" s="44" t="s">
        <v>436</v>
      </c>
      <c r="D369" s="20" t="s">
        <v>508</v>
      </c>
      <c r="E369" s="82">
        <v>7</v>
      </c>
      <c r="F369" s="78" t="s">
        <v>520</v>
      </c>
      <c r="G369" s="34" t="s">
        <v>405</v>
      </c>
      <c r="H369" s="83">
        <v>13692224</v>
      </c>
      <c r="I369" s="36">
        <v>13692224</v>
      </c>
      <c r="J369" s="34" t="s">
        <v>32</v>
      </c>
      <c r="K369" s="32" t="s">
        <v>522</v>
      </c>
      <c r="L369" s="37" t="s">
        <v>433</v>
      </c>
    </row>
    <row r="370" spans="2:12" ht="38.25">
      <c r="B370" s="25">
        <v>90121502</v>
      </c>
      <c r="C370" s="44" t="s">
        <v>437</v>
      </c>
      <c r="D370" s="20" t="s">
        <v>508</v>
      </c>
      <c r="E370" s="82">
        <v>7</v>
      </c>
      <c r="F370" s="78" t="s">
        <v>520</v>
      </c>
      <c r="G370" s="34" t="s">
        <v>405</v>
      </c>
      <c r="H370" s="83">
        <v>13886016</v>
      </c>
      <c r="I370" s="36">
        <v>13886016</v>
      </c>
      <c r="J370" s="34" t="s">
        <v>32</v>
      </c>
      <c r="K370" s="32" t="s">
        <v>522</v>
      </c>
      <c r="L370" s="37" t="s">
        <v>433</v>
      </c>
    </row>
    <row r="371" spans="2:12" ht="38.25">
      <c r="B371" s="25">
        <v>90121502</v>
      </c>
      <c r="C371" s="44" t="s">
        <v>438</v>
      </c>
      <c r="D371" s="20" t="s">
        <v>508</v>
      </c>
      <c r="E371" s="82">
        <v>7</v>
      </c>
      <c r="F371" s="78" t="s">
        <v>520</v>
      </c>
      <c r="G371" s="34" t="s">
        <v>405</v>
      </c>
      <c r="H371" s="83">
        <v>33000000</v>
      </c>
      <c r="I371" s="36">
        <v>33000000</v>
      </c>
      <c r="J371" s="34" t="s">
        <v>32</v>
      </c>
      <c r="K371" s="32" t="s">
        <v>522</v>
      </c>
      <c r="L371" s="37" t="s">
        <v>433</v>
      </c>
    </row>
    <row r="372" spans="2:12" ht="38.25">
      <c r="B372" s="25">
        <v>90121502</v>
      </c>
      <c r="C372" s="44" t="s">
        <v>439</v>
      </c>
      <c r="D372" s="20" t="s">
        <v>508</v>
      </c>
      <c r="E372" s="82">
        <v>7</v>
      </c>
      <c r="F372" s="78" t="s">
        <v>520</v>
      </c>
      <c r="G372" s="34" t="s">
        <v>405</v>
      </c>
      <c r="H372" s="83">
        <v>60320000</v>
      </c>
      <c r="I372" s="36">
        <v>60320000</v>
      </c>
      <c r="J372" s="34" t="s">
        <v>32</v>
      </c>
      <c r="K372" s="32" t="s">
        <v>522</v>
      </c>
      <c r="L372" s="37" t="s">
        <v>433</v>
      </c>
    </row>
    <row r="373" spans="2:12" ht="38.25">
      <c r="B373" s="25">
        <v>90121502</v>
      </c>
      <c r="C373" s="44" t="s">
        <v>440</v>
      </c>
      <c r="D373" s="20" t="s">
        <v>508</v>
      </c>
      <c r="E373" s="82">
        <v>7</v>
      </c>
      <c r="F373" s="78" t="s">
        <v>520</v>
      </c>
      <c r="G373" s="34" t="s">
        <v>405</v>
      </c>
      <c r="H373" s="83">
        <v>28694250</v>
      </c>
      <c r="I373" s="36">
        <v>28694250</v>
      </c>
      <c r="J373" s="34" t="s">
        <v>32</v>
      </c>
      <c r="K373" s="32" t="s">
        <v>522</v>
      </c>
      <c r="L373" s="37" t="s">
        <v>433</v>
      </c>
    </row>
    <row r="374" spans="2:12" ht="51">
      <c r="B374" s="25">
        <v>90121502</v>
      </c>
      <c r="C374" s="44" t="s">
        <v>441</v>
      </c>
      <c r="D374" s="20" t="s">
        <v>508</v>
      </c>
      <c r="E374" s="82">
        <v>7</v>
      </c>
      <c r="F374" s="78" t="s">
        <v>520</v>
      </c>
      <c r="G374" s="34" t="s">
        <v>405</v>
      </c>
      <c r="H374" s="83">
        <v>14310094</v>
      </c>
      <c r="I374" s="36">
        <v>14310094</v>
      </c>
      <c r="J374" s="34" t="s">
        <v>32</v>
      </c>
      <c r="K374" s="32" t="s">
        <v>522</v>
      </c>
      <c r="L374" s="37" t="s">
        <v>433</v>
      </c>
    </row>
    <row r="375" spans="2:12" ht="38.25">
      <c r="B375" s="25">
        <v>90121502</v>
      </c>
      <c r="C375" s="44" t="s">
        <v>442</v>
      </c>
      <c r="D375" s="20" t="s">
        <v>508</v>
      </c>
      <c r="E375" s="82">
        <v>7</v>
      </c>
      <c r="F375" s="78" t="s">
        <v>520</v>
      </c>
      <c r="G375" s="34" t="s">
        <v>405</v>
      </c>
      <c r="H375" s="83">
        <v>36000000</v>
      </c>
      <c r="I375" s="36">
        <v>36000000</v>
      </c>
      <c r="J375" s="34" t="s">
        <v>32</v>
      </c>
      <c r="K375" s="32" t="s">
        <v>522</v>
      </c>
      <c r="L375" s="37" t="s">
        <v>433</v>
      </c>
    </row>
    <row r="376" spans="2:12" ht="51">
      <c r="B376" s="25">
        <v>90121502</v>
      </c>
      <c r="C376" s="44" t="s">
        <v>443</v>
      </c>
      <c r="D376" s="20" t="s">
        <v>508</v>
      </c>
      <c r="E376" s="82">
        <v>7</v>
      </c>
      <c r="F376" s="78" t="s">
        <v>520</v>
      </c>
      <c r="G376" s="34" t="s">
        <v>405</v>
      </c>
      <c r="H376" s="83">
        <v>4887069</v>
      </c>
      <c r="I376" s="36">
        <v>4887069</v>
      </c>
      <c r="J376" s="34" t="s">
        <v>32</v>
      </c>
      <c r="K376" s="32" t="s">
        <v>522</v>
      </c>
      <c r="L376" s="37" t="s">
        <v>433</v>
      </c>
    </row>
    <row r="377" spans="2:12" ht="51">
      <c r="B377" s="25">
        <v>90121502</v>
      </c>
      <c r="C377" s="44" t="s">
        <v>444</v>
      </c>
      <c r="D377" s="20" t="s">
        <v>508</v>
      </c>
      <c r="E377" s="82">
        <v>7</v>
      </c>
      <c r="F377" s="78" t="s">
        <v>520</v>
      </c>
      <c r="G377" s="34" t="s">
        <v>405</v>
      </c>
      <c r="H377" s="83">
        <v>9427278</v>
      </c>
      <c r="I377" s="36">
        <v>9427278</v>
      </c>
      <c r="J377" s="34" t="s">
        <v>32</v>
      </c>
      <c r="K377" s="32" t="s">
        <v>522</v>
      </c>
      <c r="L377" s="37" t="s">
        <v>433</v>
      </c>
    </row>
    <row r="378" spans="2:12" ht="38.25">
      <c r="B378" s="25">
        <v>90121502</v>
      </c>
      <c r="C378" s="44" t="s">
        <v>445</v>
      </c>
      <c r="D378" s="20" t="s">
        <v>508</v>
      </c>
      <c r="E378" s="82">
        <v>7</v>
      </c>
      <c r="F378" s="78" t="s">
        <v>520</v>
      </c>
      <c r="G378" s="34" t="s">
        <v>405</v>
      </c>
      <c r="H378" s="83">
        <v>47700000</v>
      </c>
      <c r="I378" s="36">
        <v>47700000</v>
      </c>
      <c r="J378" s="34" t="s">
        <v>32</v>
      </c>
      <c r="K378" s="32" t="s">
        <v>522</v>
      </c>
      <c r="L378" s="37" t="s">
        <v>433</v>
      </c>
    </row>
    <row r="379" spans="2:12" ht="51">
      <c r="B379" s="25">
        <v>90121502</v>
      </c>
      <c r="C379" s="44" t="s">
        <v>446</v>
      </c>
      <c r="D379" s="20" t="s">
        <v>508</v>
      </c>
      <c r="E379" s="82">
        <v>7</v>
      </c>
      <c r="F379" s="78" t="s">
        <v>520</v>
      </c>
      <c r="G379" s="34" t="s">
        <v>405</v>
      </c>
      <c r="H379" s="83">
        <v>15657000</v>
      </c>
      <c r="I379" s="36">
        <v>15657000</v>
      </c>
      <c r="J379" s="34" t="s">
        <v>32</v>
      </c>
      <c r="K379" s="32" t="s">
        <v>522</v>
      </c>
      <c r="L379" s="37" t="s">
        <v>433</v>
      </c>
    </row>
    <row r="380" spans="2:12" ht="51">
      <c r="B380" s="25">
        <v>90121502</v>
      </c>
      <c r="C380" s="44" t="s">
        <v>447</v>
      </c>
      <c r="D380" s="20" t="s">
        <v>508</v>
      </c>
      <c r="E380" s="82">
        <v>7</v>
      </c>
      <c r="F380" s="78" t="s">
        <v>520</v>
      </c>
      <c r="G380" s="34" t="s">
        <v>405</v>
      </c>
      <c r="H380" s="83">
        <v>15000000</v>
      </c>
      <c r="I380" s="36">
        <v>15000000</v>
      </c>
      <c r="J380" s="34" t="s">
        <v>32</v>
      </c>
      <c r="K380" s="32" t="s">
        <v>522</v>
      </c>
      <c r="L380" s="37" t="s">
        <v>433</v>
      </c>
    </row>
    <row r="381" spans="2:12" ht="30">
      <c r="B381" s="25">
        <v>90121502</v>
      </c>
      <c r="C381" s="44" t="s">
        <v>448</v>
      </c>
      <c r="D381" s="20" t="s">
        <v>508</v>
      </c>
      <c r="E381" s="82">
        <v>7</v>
      </c>
      <c r="F381" s="78" t="s">
        <v>520</v>
      </c>
      <c r="G381" s="34" t="s">
        <v>405</v>
      </c>
      <c r="H381" s="83">
        <v>5408964</v>
      </c>
      <c r="I381" s="36">
        <v>5408964</v>
      </c>
      <c r="J381" s="34" t="s">
        <v>32</v>
      </c>
      <c r="K381" s="32" t="s">
        <v>522</v>
      </c>
      <c r="L381" s="37" t="s">
        <v>433</v>
      </c>
    </row>
    <row r="382" spans="2:12" ht="38.25">
      <c r="B382" s="25">
        <v>90121502</v>
      </c>
      <c r="C382" s="44" t="s">
        <v>449</v>
      </c>
      <c r="D382" s="20" t="s">
        <v>508</v>
      </c>
      <c r="E382" s="82">
        <v>7</v>
      </c>
      <c r="F382" s="78" t="s">
        <v>520</v>
      </c>
      <c r="G382" s="34" t="s">
        <v>405</v>
      </c>
      <c r="H382" s="83">
        <v>16842951</v>
      </c>
      <c r="I382" s="36">
        <v>16842951</v>
      </c>
      <c r="J382" s="34" t="s">
        <v>32</v>
      </c>
      <c r="K382" s="32" t="s">
        <v>522</v>
      </c>
      <c r="L382" s="37" t="s">
        <v>433</v>
      </c>
    </row>
    <row r="383" spans="2:12" ht="51">
      <c r="B383" s="25">
        <v>90121502</v>
      </c>
      <c r="C383" s="44" t="s">
        <v>450</v>
      </c>
      <c r="D383" s="20" t="s">
        <v>508</v>
      </c>
      <c r="E383" s="82">
        <v>7</v>
      </c>
      <c r="F383" s="78" t="s">
        <v>520</v>
      </c>
      <c r="G383" s="34" t="s">
        <v>405</v>
      </c>
      <c r="H383" s="83">
        <v>13823181</v>
      </c>
      <c r="I383" s="36">
        <v>13823181</v>
      </c>
      <c r="J383" s="34" t="s">
        <v>32</v>
      </c>
      <c r="K383" s="32" t="s">
        <v>522</v>
      </c>
      <c r="L383" s="37" t="s">
        <v>433</v>
      </c>
    </row>
    <row r="384" spans="2:12" ht="51">
      <c r="B384" s="25">
        <v>90121502</v>
      </c>
      <c r="C384" s="44" t="s">
        <v>451</v>
      </c>
      <c r="D384" s="20" t="s">
        <v>508</v>
      </c>
      <c r="E384" s="82">
        <v>7</v>
      </c>
      <c r="F384" s="78" t="s">
        <v>520</v>
      </c>
      <c r="G384" s="34" t="s">
        <v>405</v>
      </c>
      <c r="H384" s="83">
        <v>58231326</v>
      </c>
      <c r="I384" s="36">
        <v>58231326</v>
      </c>
      <c r="J384" s="34" t="s">
        <v>32</v>
      </c>
      <c r="K384" s="32" t="s">
        <v>522</v>
      </c>
      <c r="L384" s="37" t="s">
        <v>433</v>
      </c>
    </row>
    <row r="385" spans="2:12" ht="38.25">
      <c r="B385" s="25">
        <v>90121502</v>
      </c>
      <c r="C385" s="44" t="s">
        <v>452</v>
      </c>
      <c r="D385" s="20" t="s">
        <v>508</v>
      </c>
      <c r="E385" s="82">
        <v>7</v>
      </c>
      <c r="F385" s="78" t="s">
        <v>520</v>
      </c>
      <c r="G385" s="34" t="s">
        <v>405</v>
      </c>
      <c r="H385" s="83">
        <v>21780000</v>
      </c>
      <c r="I385" s="36">
        <v>21780000</v>
      </c>
      <c r="J385" s="34" t="s">
        <v>32</v>
      </c>
      <c r="K385" s="32" t="s">
        <v>522</v>
      </c>
      <c r="L385" s="37" t="s">
        <v>433</v>
      </c>
    </row>
    <row r="386" spans="2:12" ht="30">
      <c r="B386" s="25">
        <v>90121502</v>
      </c>
      <c r="C386" s="44" t="s">
        <v>453</v>
      </c>
      <c r="D386" s="20" t="s">
        <v>508</v>
      </c>
      <c r="E386" s="82">
        <v>7</v>
      </c>
      <c r="F386" s="78" t="s">
        <v>520</v>
      </c>
      <c r="G386" s="34" t="s">
        <v>405</v>
      </c>
      <c r="H386" s="83">
        <v>26487198</v>
      </c>
      <c r="I386" s="36">
        <v>26487198</v>
      </c>
      <c r="J386" s="34" t="s">
        <v>32</v>
      </c>
      <c r="K386" s="32" t="s">
        <v>522</v>
      </c>
      <c r="L386" s="37" t="s">
        <v>433</v>
      </c>
    </row>
    <row r="387" spans="2:12" ht="51">
      <c r="B387" s="25">
        <v>90121502</v>
      </c>
      <c r="C387" s="44" t="s">
        <v>454</v>
      </c>
      <c r="D387" s="20" t="s">
        <v>508</v>
      </c>
      <c r="E387" s="82">
        <v>7</v>
      </c>
      <c r="F387" s="78" t="s">
        <v>520</v>
      </c>
      <c r="G387" s="34" t="s">
        <v>405</v>
      </c>
      <c r="H387" s="83">
        <v>48000000</v>
      </c>
      <c r="I387" s="36">
        <v>48000000</v>
      </c>
      <c r="J387" s="34" t="s">
        <v>32</v>
      </c>
      <c r="K387" s="32" t="s">
        <v>522</v>
      </c>
      <c r="L387" s="37" t="s">
        <v>433</v>
      </c>
    </row>
    <row r="388" spans="2:12" ht="38.25">
      <c r="B388" s="25">
        <v>90121502</v>
      </c>
      <c r="C388" s="44" t="s">
        <v>455</v>
      </c>
      <c r="D388" s="20" t="s">
        <v>508</v>
      </c>
      <c r="E388" s="82">
        <v>7</v>
      </c>
      <c r="F388" s="78" t="s">
        <v>520</v>
      </c>
      <c r="G388" s="34" t="s">
        <v>405</v>
      </c>
      <c r="H388" s="83">
        <v>36009942</v>
      </c>
      <c r="I388" s="36">
        <v>36009942</v>
      </c>
      <c r="J388" s="34" t="s">
        <v>32</v>
      </c>
      <c r="K388" s="32" t="s">
        <v>522</v>
      </c>
      <c r="L388" s="37" t="s">
        <v>433</v>
      </c>
    </row>
    <row r="389" spans="2:12" ht="51">
      <c r="B389" s="25">
        <v>90121502</v>
      </c>
      <c r="C389" s="44" t="s">
        <v>456</v>
      </c>
      <c r="D389" s="20" t="s">
        <v>508</v>
      </c>
      <c r="E389" s="82">
        <v>7</v>
      </c>
      <c r="F389" s="78" t="s">
        <v>520</v>
      </c>
      <c r="G389" s="34" t="s">
        <v>405</v>
      </c>
      <c r="H389" s="83">
        <v>40000000</v>
      </c>
      <c r="I389" s="36">
        <v>40000000</v>
      </c>
      <c r="J389" s="34" t="s">
        <v>32</v>
      </c>
      <c r="K389" s="32" t="s">
        <v>522</v>
      </c>
      <c r="L389" s="37" t="s">
        <v>433</v>
      </c>
    </row>
    <row r="390" spans="2:12" ht="38.25">
      <c r="B390" s="25">
        <v>90121502</v>
      </c>
      <c r="C390" s="44" t="s">
        <v>457</v>
      </c>
      <c r="D390" s="20" t="s">
        <v>508</v>
      </c>
      <c r="E390" s="82">
        <v>7</v>
      </c>
      <c r="F390" s="78" t="s">
        <v>520</v>
      </c>
      <c r="G390" s="34" t="s">
        <v>405</v>
      </c>
      <c r="H390" s="83">
        <v>7612773</v>
      </c>
      <c r="I390" s="36">
        <v>7612773</v>
      </c>
      <c r="J390" s="34" t="s">
        <v>32</v>
      </c>
      <c r="K390" s="32" t="s">
        <v>522</v>
      </c>
      <c r="L390" s="37" t="s">
        <v>433</v>
      </c>
    </row>
    <row r="391" spans="2:12" ht="51">
      <c r="B391" s="25">
        <v>90121502</v>
      </c>
      <c r="C391" s="44" t="s">
        <v>458</v>
      </c>
      <c r="D391" s="20" t="s">
        <v>508</v>
      </c>
      <c r="E391" s="82">
        <v>7</v>
      </c>
      <c r="F391" s="78" t="s">
        <v>520</v>
      </c>
      <c r="G391" s="34" t="s">
        <v>405</v>
      </c>
      <c r="H391" s="83">
        <v>50413914</v>
      </c>
      <c r="I391" s="36">
        <v>50413914</v>
      </c>
      <c r="J391" s="34" t="s">
        <v>32</v>
      </c>
      <c r="K391" s="32" t="s">
        <v>522</v>
      </c>
      <c r="L391" s="37" t="s">
        <v>433</v>
      </c>
    </row>
    <row r="392" spans="2:12" ht="38.25">
      <c r="B392" s="25">
        <v>43231500</v>
      </c>
      <c r="C392" s="44" t="s">
        <v>459</v>
      </c>
      <c r="D392" s="20" t="s">
        <v>508</v>
      </c>
      <c r="E392" s="82">
        <v>7</v>
      </c>
      <c r="F392" s="78" t="s">
        <v>520</v>
      </c>
      <c r="G392" s="34" t="s">
        <v>405</v>
      </c>
      <c r="H392" s="83">
        <v>90000000</v>
      </c>
      <c r="I392" s="36">
        <v>90000000</v>
      </c>
      <c r="J392" s="34" t="s">
        <v>32</v>
      </c>
      <c r="K392" s="32" t="s">
        <v>522</v>
      </c>
      <c r="L392" s="37" t="s">
        <v>433</v>
      </c>
    </row>
    <row r="393" spans="2:12" ht="38.25">
      <c r="B393" s="25">
        <v>90121502</v>
      </c>
      <c r="C393" s="44" t="s">
        <v>460</v>
      </c>
      <c r="D393" s="20" t="s">
        <v>508</v>
      </c>
      <c r="E393" s="82">
        <v>7</v>
      </c>
      <c r="F393" s="78" t="s">
        <v>520</v>
      </c>
      <c r="G393" s="34" t="s">
        <v>405</v>
      </c>
      <c r="H393" s="83">
        <v>25620000</v>
      </c>
      <c r="I393" s="36">
        <v>25620000</v>
      </c>
      <c r="J393" s="34" t="s">
        <v>32</v>
      </c>
      <c r="K393" s="32" t="s">
        <v>522</v>
      </c>
      <c r="L393" s="37" t="s">
        <v>433</v>
      </c>
    </row>
    <row r="394" spans="2:12" ht="51">
      <c r="B394" s="25">
        <v>90121502</v>
      </c>
      <c r="C394" s="44" t="s">
        <v>461</v>
      </c>
      <c r="D394" s="20" t="s">
        <v>508</v>
      </c>
      <c r="E394" s="82">
        <v>7</v>
      </c>
      <c r="F394" s="78" t="s">
        <v>520</v>
      </c>
      <c r="G394" s="34" t="s">
        <v>405</v>
      </c>
      <c r="H394" s="83">
        <v>6300000</v>
      </c>
      <c r="I394" s="36">
        <v>6300000</v>
      </c>
      <c r="J394" s="34" t="s">
        <v>32</v>
      </c>
      <c r="K394" s="32" t="s">
        <v>522</v>
      </c>
      <c r="L394" s="37" t="s">
        <v>433</v>
      </c>
    </row>
    <row r="395" spans="2:12" ht="51">
      <c r="B395" s="25">
        <v>90121502</v>
      </c>
      <c r="C395" s="44" t="s">
        <v>462</v>
      </c>
      <c r="D395" s="20" t="s">
        <v>508</v>
      </c>
      <c r="E395" s="82">
        <v>7</v>
      </c>
      <c r="F395" s="78" t="s">
        <v>520</v>
      </c>
      <c r="G395" s="34" t="s">
        <v>405</v>
      </c>
      <c r="H395" s="83">
        <v>12819000</v>
      </c>
      <c r="I395" s="36">
        <v>12819000</v>
      </c>
      <c r="J395" s="34" t="s">
        <v>32</v>
      </c>
      <c r="K395" s="32" t="s">
        <v>522</v>
      </c>
      <c r="L395" s="37" t="s">
        <v>433</v>
      </c>
    </row>
    <row r="396" spans="2:12" ht="38.25">
      <c r="B396" s="25">
        <v>90121502</v>
      </c>
      <c r="C396" s="44" t="s">
        <v>178</v>
      </c>
      <c r="D396" s="20" t="s">
        <v>508</v>
      </c>
      <c r="E396" s="82">
        <v>7</v>
      </c>
      <c r="F396" s="78" t="s">
        <v>520</v>
      </c>
      <c r="G396" s="34" t="s">
        <v>405</v>
      </c>
      <c r="H396" s="83">
        <v>12978000</v>
      </c>
      <c r="I396" s="36">
        <v>12978000</v>
      </c>
      <c r="J396" s="34" t="s">
        <v>32</v>
      </c>
      <c r="K396" s="32" t="s">
        <v>522</v>
      </c>
      <c r="L396" s="37" t="s">
        <v>463</v>
      </c>
    </row>
    <row r="397" spans="2:12" ht="38.25">
      <c r="B397" s="25">
        <v>90121502</v>
      </c>
      <c r="C397" s="44" t="s">
        <v>464</v>
      </c>
      <c r="D397" s="20" t="s">
        <v>508</v>
      </c>
      <c r="E397" s="82">
        <v>7</v>
      </c>
      <c r="F397" s="78" t="s">
        <v>520</v>
      </c>
      <c r="G397" s="34" t="s">
        <v>405</v>
      </c>
      <c r="H397" s="83">
        <v>19565000</v>
      </c>
      <c r="I397" s="36">
        <v>19565000</v>
      </c>
      <c r="J397" s="34" t="s">
        <v>32</v>
      </c>
      <c r="K397" s="32" t="s">
        <v>522</v>
      </c>
      <c r="L397" s="37" t="s">
        <v>463</v>
      </c>
    </row>
    <row r="398" spans="2:12" ht="38.25">
      <c r="B398" s="25">
        <v>90121502</v>
      </c>
      <c r="C398" s="44" t="s">
        <v>465</v>
      </c>
      <c r="D398" s="20" t="s">
        <v>508</v>
      </c>
      <c r="E398" s="82">
        <v>7</v>
      </c>
      <c r="F398" s="78" t="s">
        <v>520</v>
      </c>
      <c r="G398" s="34" t="s">
        <v>405</v>
      </c>
      <c r="H398" s="83">
        <v>34833333</v>
      </c>
      <c r="I398" s="36">
        <v>34833333</v>
      </c>
      <c r="J398" s="34" t="s">
        <v>32</v>
      </c>
      <c r="K398" s="32" t="s">
        <v>522</v>
      </c>
      <c r="L398" s="37" t="s">
        <v>463</v>
      </c>
    </row>
    <row r="399" spans="2:12" ht="38.25">
      <c r="B399" s="25">
        <v>90121502</v>
      </c>
      <c r="C399" s="44" t="s">
        <v>466</v>
      </c>
      <c r="D399" s="20" t="s">
        <v>508</v>
      </c>
      <c r="E399" s="82">
        <v>7</v>
      </c>
      <c r="F399" s="78" t="s">
        <v>520</v>
      </c>
      <c r="G399" s="34" t="s">
        <v>405</v>
      </c>
      <c r="H399" s="83">
        <v>13200000</v>
      </c>
      <c r="I399" s="36">
        <v>13200000</v>
      </c>
      <c r="J399" s="34" t="s">
        <v>32</v>
      </c>
      <c r="K399" s="32" t="s">
        <v>522</v>
      </c>
      <c r="L399" s="37" t="s">
        <v>463</v>
      </c>
    </row>
    <row r="400" spans="2:12" ht="30">
      <c r="B400" s="25">
        <v>90121502</v>
      </c>
      <c r="C400" s="44" t="s">
        <v>467</v>
      </c>
      <c r="D400" s="20" t="s">
        <v>508</v>
      </c>
      <c r="E400" s="82">
        <v>7</v>
      </c>
      <c r="F400" s="78" t="s">
        <v>520</v>
      </c>
      <c r="G400" s="34" t="s">
        <v>405</v>
      </c>
      <c r="H400" s="83">
        <v>11400000</v>
      </c>
      <c r="I400" s="36">
        <v>11400000</v>
      </c>
      <c r="J400" s="34" t="s">
        <v>32</v>
      </c>
      <c r="K400" s="32" t="s">
        <v>522</v>
      </c>
      <c r="L400" s="37" t="s">
        <v>463</v>
      </c>
    </row>
    <row r="401" spans="2:12" ht="51">
      <c r="B401" s="25">
        <v>90121502</v>
      </c>
      <c r="C401" s="44" t="s">
        <v>468</v>
      </c>
      <c r="D401" s="20" t="s">
        <v>508</v>
      </c>
      <c r="E401" s="82">
        <v>7</v>
      </c>
      <c r="F401" s="78" t="s">
        <v>520</v>
      </c>
      <c r="G401" s="34" t="s">
        <v>405</v>
      </c>
      <c r="H401" s="83">
        <v>11400000</v>
      </c>
      <c r="I401" s="36">
        <v>11400000</v>
      </c>
      <c r="J401" s="34" t="s">
        <v>32</v>
      </c>
      <c r="K401" s="32" t="s">
        <v>522</v>
      </c>
      <c r="L401" s="37" t="s">
        <v>463</v>
      </c>
    </row>
    <row r="402" spans="2:12" ht="38.25">
      <c r="B402" s="25">
        <v>90121502</v>
      </c>
      <c r="C402" s="44" t="s">
        <v>469</v>
      </c>
      <c r="D402" s="20" t="s">
        <v>508</v>
      </c>
      <c r="E402" s="82">
        <v>7</v>
      </c>
      <c r="F402" s="78" t="s">
        <v>520</v>
      </c>
      <c r="G402" s="34" t="s">
        <v>405</v>
      </c>
      <c r="H402" s="83">
        <v>27000000</v>
      </c>
      <c r="I402" s="36">
        <v>27000000</v>
      </c>
      <c r="J402" s="34" t="s">
        <v>32</v>
      </c>
      <c r="K402" s="32" t="s">
        <v>522</v>
      </c>
      <c r="L402" s="37" t="s">
        <v>463</v>
      </c>
    </row>
    <row r="403" spans="2:12" ht="38.25">
      <c r="B403" s="25">
        <v>90121502</v>
      </c>
      <c r="C403" s="44" t="s">
        <v>470</v>
      </c>
      <c r="D403" s="20" t="s">
        <v>508</v>
      </c>
      <c r="E403" s="82">
        <v>7</v>
      </c>
      <c r="F403" s="78" t="s">
        <v>520</v>
      </c>
      <c r="G403" s="34" t="s">
        <v>405</v>
      </c>
      <c r="H403" s="83">
        <v>36000000</v>
      </c>
      <c r="I403" s="36">
        <v>36000000</v>
      </c>
      <c r="J403" s="34" t="s">
        <v>32</v>
      </c>
      <c r="K403" s="32" t="s">
        <v>522</v>
      </c>
      <c r="L403" s="37" t="s">
        <v>463</v>
      </c>
    </row>
    <row r="404" spans="2:12" ht="30">
      <c r="B404" s="25">
        <v>90121502</v>
      </c>
      <c r="C404" s="44" t="s">
        <v>412</v>
      </c>
      <c r="D404" s="20" t="s">
        <v>508</v>
      </c>
      <c r="E404" s="82">
        <v>7</v>
      </c>
      <c r="F404" s="78" t="s">
        <v>520</v>
      </c>
      <c r="G404" s="34" t="s">
        <v>405</v>
      </c>
      <c r="H404" s="83">
        <v>70000000</v>
      </c>
      <c r="I404" s="36">
        <v>70000000</v>
      </c>
      <c r="J404" s="34" t="s">
        <v>32</v>
      </c>
      <c r="K404" s="32" t="s">
        <v>522</v>
      </c>
      <c r="L404" s="37" t="s">
        <v>471</v>
      </c>
    </row>
    <row r="405" spans="2:12" ht="51">
      <c r="B405" s="25">
        <v>90121502</v>
      </c>
      <c r="C405" s="44" t="s">
        <v>472</v>
      </c>
      <c r="D405" s="20" t="s">
        <v>508</v>
      </c>
      <c r="E405" s="82">
        <v>7</v>
      </c>
      <c r="F405" s="78" t="s">
        <v>520</v>
      </c>
      <c r="G405" s="34" t="s">
        <v>405</v>
      </c>
      <c r="H405" s="83">
        <v>9600000</v>
      </c>
      <c r="I405" s="36">
        <v>9600000</v>
      </c>
      <c r="J405" s="34" t="s">
        <v>32</v>
      </c>
      <c r="K405" s="32" t="s">
        <v>522</v>
      </c>
      <c r="L405" s="37" t="s">
        <v>471</v>
      </c>
    </row>
    <row r="406" spans="2:12" ht="38.25">
      <c r="B406" s="25">
        <v>90121502</v>
      </c>
      <c r="C406" s="44" t="s">
        <v>473</v>
      </c>
      <c r="D406" s="20" t="s">
        <v>508</v>
      </c>
      <c r="E406" s="82">
        <v>7</v>
      </c>
      <c r="F406" s="78" t="s">
        <v>520</v>
      </c>
      <c r="G406" s="34" t="s">
        <v>405</v>
      </c>
      <c r="H406" s="83">
        <v>10800000</v>
      </c>
      <c r="I406" s="36">
        <v>10800000</v>
      </c>
      <c r="J406" s="34" t="s">
        <v>32</v>
      </c>
      <c r="K406" s="32" t="s">
        <v>522</v>
      </c>
      <c r="L406" s="37" t="s">
        <v>471</v>
      </c>
    </row>
    <row r="407" spans="2:12" ht="38.25">
      <c r="B407" s="25">
        <v>90121502</v>
      </c>
      <c r="C407" s="44" t="s">
        <v>474</v>
      </c>
      <c r="D407" s="20" t="s">
        <v>508</v>
      </c>
      <c r="E407" s="82">
        <v>7</v>
      </c>
      <c r="F407" s="78" t="s">
        <v>520</v>
      </c>
      <c r="G407" s="34" t="s">
        <v>405</v>
      </c>
      <c r="H407" s="83">
        <v>31200000</v>
      </c>
      <c r="I407" s="36">
        <v>31200000</v>
      </c>
      <c r="J407" s="34" t="s">
        <v>32</v>
      </c>
      <c r="K407" s="32" t="s">
        <v>522</v>
      </c>
      <c r="L407" s="37" t="s">
        <v>471</v>
      </c>
    </row>
    <row r="408" spans="2:12" ht="38.25">
      <c r="B408" s="25">
        <v>90121502</v>
      </c>
      <c r="C408" s="44" t="s">
        <v>475</v>
      </c>
      <c r="D408" s="20" t="s">
        <v>508</v>
      </c>
      <c r="E408" s="82">
        <v>7</v>
      </c>
      <c r="F408" s="78" t="s">
        <v>520</v>
      </c>
      <c r="G408" s="34" t="s">
        <v>405</v>
      </c>
      <c r="H408" s="83">
        <v>27000000</v>
      </c>
      <c r="I408" s="36">
        <v>27000000</v>
      </c>
      <c r="J408" s="34" t="s">
        <v>32</v>
      </c>
      <c r="K408" s="32" t="s">
        <v>522</v>
      </c>
      <c r="L408" s="37" t="s">
        <v>471</v>
      </c>
    </row>
    <row r="409" spans="2:12" ht="38.25">
      <c r="B409" s="25">
        <v>90121502</v>
      </c>
      <c r="C409" s="44" t="s">
        <v>476</v>
      </c>
      <c r="D409" s="20" t="s">
        <v>508</v>
      </c>
      <c r="E409" s="82">
        <v>7</v>
      </c>
      <c r="F409" s="78" t="s">
        <v>520</v>
      </c>
      <c r="G409" s="34" t="s">
        <v>405</v>
      </c>
      <c r="H409" s="83">
        <v>16740000</v>
      </c>
      <c r="I409" s="36">
        <v>16740000</v>
      </c>
      <c r="J409" s="34" t="s">
        <v>32</v>
      </c>
      <c r="K409" s="32" t="s">
        <v>522</v>
      </c>
      <c r="L409" s="37" t="s">
        <v>471</v>
      </c>
    </row>
    <row r="410" spans="2:12" ht="38.25">
      <c r="B410" s="25">
        <v>90121502</v>
      </c>
      <c r="C410" s="44" t="s">
        <v>477</v>
      </c>
      <c r="D410" s="20" t="s">
        <v>508</v>
      </c>
      <c r="E410" s="82">
        <v>7</v>
      </c>
      <c r="F410" s="78" t="s">
        <v>520</v>
      </c>
      <c r="G410" s="34" t="s">
        <v>405</v>
      </c>
      <c r="H410" s="83">
        <v>16770000</v>
      </c>
      <c r="I410" s="36">
        <v>16770000</v>
      </c>
      <c r="J410" s="34" t="s">
        <v>32</v>
      </c>
      <c r="K410" s="32" t="s">
        <v>522</v>
      </c>
      <c r="L410" s="37" t="s">
        <v>471</v>
      </c>
    </row>
    <row r="411" spans="2:12" ht="38.25">
      <c r="B411" s="25">
        <v>90121502</v>
      </c>
      <c r="C411" s="44" t="s">
        <v>478</v>
      </c>
      <c r="D411" s="20" t="s">
        <v>508</v>
      </c>
      <c r="E411" s="82">
        <v>7</v>
      </c>
      <c r="F411" s="78" t="s">
        <v>520</v>
      </c>
      <c r="G411" s="34" t="s">
        <v>405</v>
      </c>
      <c r="H411" s="83">
        <v>33684000</v>
      </c>
      <c r="I411" s="36">
        <v>33684000</v>
      </c>
      <c r="J411" s="34" t="s">
        <v>32</v>
      </c>
      <c r="K411" s="32" t="s">
        <v>522</v>
      </c>
      <c r="L411" s="37" t="s">
        <v>471</v>
      </c>
    </row>
    <row r="412" spans="2:12" ht="38.25">
      <c r="B412" s="25">
        <v>90121502</v>
      </c>
      <c r="C412" s="44" t="s">
        <v>479</v>
      </c>
      <c r="D412" s="20" t="s">
        <v>508</v>
      </c>
      <c r="E412" s="82">
        <v>7</v>
      </c>
      <c r="F412" s="78" t="s">
        <v>520</v>
      </c>
      <c r="G412" s="34" t="s">
        <v>405</v>
      </c>
      <c r="H412" s="83">
        <v>17400000</v>
      </c>
      <c r="I412" s="36">
        <v>17400000</v>
      </c>
      <c r="J412" s="34" t="s">
        <v>32</v>
      </c>
      <c r="K412" s="32" t="s">
        <v>522</v>
      </c>
      <c r="L412" s="37" t="s">
        <v>471</v>
      </c>
    </row>
    <row r="413" spans="2:12" ht="38.25">
      <c r="B413" s="25">
        <v>90121502</v>
      </c>
      <c r="C413" s="44" t="s">
        <v>474</v>
      </c>
      <c r="D413" s="20" t="s">
        <v>508</v>
      </c>
      <c r="E413" s="82">
        <v>7</v>
      </c>
      <c r="F413" s="78" t="s">
        <v>520</v>
      </c>
      <c r="G413" s="34" t="s">
        <v>405</v>
      </c>
      <c r="H413" s="83">
        <v>25523400</v>
      </c>
      <c r="I413" s="36">
        <v>25523400</v>
      </c>
      <c r="J413" s="34" t="s">
        <v>32</v>
      </c>
      <c r="K413" s="32" t="s">
        <v>522</v>
      </c>
      <c r="L413" s="37" t="s">
        <v>471</v>
      </c>
    </row>
    <row r="414" spans="2:12" ht="51">
      <c r="B414" s="25">
        <v>90121502</v>
      </c>
      <c r="C414" s="44" t="s">
        <v>472</v>
      </c>
      <c r="D414" s="20" t="s">
        <v>508</v>
      </c>
      <c r="E414" s="82">
        <v>7</v>
      </c>
      <c r="F414" s="78" t="s">
        <v>520</v>
      </c>
      <c r="G414" s="34" t="s">
        <v>405</v>
      </c>
      <c r="H414" s="83">
        <v>9600000</v>
      </c>
      <c r="I414" s="36">
        <v>9600000</v>
      </c>
      <c r="J414" s="34" t="s">
        <v>32</v>
      </c>
      <c r="K414" s="32" t="s">
        <v>522</v>
      </c>
      <c r="L414" s="37" t="s">
        <v>471</v>
      </c>
    </row>
    <row r="415" spans="2:12" ht="30">
      <c r="B415" s="25">
        <v>90121502</v>
      </c>
      <c r="C415" s="44" t="s">
        <v>412</v>
      </c>
      <c r="D415" s="20" t="s">
        <v>508</v>
      </c>
      <c r="E415" s="82">
        <v>7</v>
      </c>
      <c r="F415" s="78" t="s">
        <v>520</v>
      </c>
      <c r="G415" s="34" t="s">
        <v>405</v>
      </c>
      <c r="H415" s="83">
        <v>60000000</v>
      </c>
      <c r="I415" s="36">
        <v>60000000</v>
      </c>
      <c r="J415" s="34" t="s">
        <v>32</v>
      </c>
      <c r="K415" s="32" t="s">
        <v>522</v>
      </c>
      <c r="L415" s="37" t="s">
        <v>471</v>
      </c>
    </row>
    <row r="416" spans="2:12" ht="51">
      <c r="B416" s="25">
        <v>80111600</v>
      </c>
      <c r="C416" s="44" t="s">
        <v>480</v>
      </c>
      <c r="D416" s="20" t="s">
        <v>508</v>
      </c>
      <c r="E416" s="82">
        <v>7</v>
      </c>
      <c r="F416" s="78" t="s">
        <v>520</v>
      </c>
      <c r="G416" s="34" t="s">
        <v>405</v>
      </c>
      <c r="H416" s="83">
        <v>9002976</v>
      </c>
      <c r="I416" s="36">
        <v>9002976</v>
      </c>
      <c r="J416" s="34" t="s">
        <v>32</v>
      </c>
      <c r="K416" s="32" t="s">
        <v>522</v>
      </c>
      <c r="L416" s="37" t="s">
        <v>481</v>
      </c>
    </row>
    <row r="417" spans="2:12" ht="51">
      <c r="B417" s="25">
        <v>80111600</v>
      </c>
      <c r="C417" s="44" t="s">
        <v>482</v>
      </c>
      <c r="D417" s="20" t="s">
        <v>508</v>
      </c>
      <c r="E417" s="82">
        <v>7</v>
      </c>
      <c r="F417" s="78" t="s">
        <v>520</v>
      </c>
      <c r="G417" s="34" t="s">
        <v>405</v>
      </c>
      <c r="H417" s="83">
        <v>35380800</v>
      </c>
      <c r="I417" s="36">
        <v>35380800</v>
      </c>
      <c r="J417" s="34" t="s">
        <v>32</v>
      </c>
      <c r="K417" s="32" t="s">
        <v>522</v>
      </c>
      <c r="L417" s="37" t="s">
        <v>481</v>
      </c>
    </row>
    <row r="418" spans="2:12" ht="51">
      <c r="B418" s="25">
        <v>80111600</v>
      </c>
      <c r="C418" s="44" t="s">
        <v>483</v>
      </c>
      <c r="D418" s="20" t="s">
        <v>508</v>
      </c>
      <c r="E418" s="82">
        <v>7</v>
      </c>
      <c r="F418" s="78" t="s">
        <v>520</v>
      </c>
      <c r="G418" s="34" t="s">
        <v>405</v>
      </c>
      <c r="H418" s="83">
        <v>32962842</v>
      </c>
      <c r="I418" s="36">
        <v>32962842</v>
      </c>
      <c r="J418" s="34" t="s">
        <v>32</v>
      </c>
      <c r="K418" s="32" t="s">
        <v>522</v>
      </c>
      <c r="L418" s="37" t="s">
        <v>481</v>
      </c>
    </row>
    <row r="419" spans="2:12" ht="51">
      <c r="B419" s="25">
        <v>80111600</v>
      </c>
      <c r="C419" s="44" t="s">
        <v>484</v>
      </c>
      <c r="D419" s="20" t="s">
        <v>508</v>
      </c>
      <c r="E419" s="82">
        <v>7</v>
      </c>
      <c r="F419" s="78" t="s">
        <v>520</v>
      </c>
      <c r="G419" s="34" t="s">
        <v>405</v>
      </c>
      <c r="H419" s="83">
        <v>17187502</v>
      </c>
      <c r="I419" s="36">
        <v>17187502</v>
      </c>
      <c r="J419" s="34" t="s">
        <v>32</v>
      </c>
      <c r="K419" s="32" t="s">
        <v>522</v>
      </c>
      <c r="L419" s="37" t="s">
        <v>481</v>
      </c>
    </row>
    <row r="420" spans="2:12" ht="51">
      <c r="B420" s="25">
        <v>80111600</v>
      </c>
      <c r="C420" s="44" t="s">
        <v>485</v>
      </c>
      <c r="D420" s="20" t="s">
        <v>508</v>
      </c>
      <c r="E420" s="82">
        <v>7</v>
      </c>
      <c r="F420" s="78" t="s">
        <v>520</v>
      </c>
      <c r="G420" s="34" t="s">
        <v>405</v>
      </c>
      <c r="H420" s="83">
        <v>28566359</v>
      </c>
      <c r="I420" s="36">
        <v>28566359</v>
      </c>
      <c r="J420" s="34" t="s">
        <v>32</v>
      </c>
      <c r="K420" s="32" t="s">
        <v>522</v>
      </c>
      <c r="L420" s="37" t="s">
        <v>481</v>
      </c>
    </row>
    <row r="421" spans="2:12" ht="51">
      <c r="B421" s="25">
        <v>80111600</v>
      </c>
      <c r="C421" s="44" t="s">
        <v>486</v>
      </c>
      <c r="D421" s="20" t="s">
        <v>508</v>
      </c>
      <c r="E421" s="82">
        <v>7</v>
      </c>
      <c r="F421" s="78" t="s">
        <v>520</v>
      </c>
      <c r="G421" s="34" t="s">
        <v>405</v>
      </c>
      <c r="H421" s="83">
        <v>14086685</v>
      </c>
      <c r="I421" s="36">
        <v>14086685</v>
      </c>
      <c r="J421" s="34" t="s">
        <v>32</v>
      </c>
      <c r="K421" s="32" t="s">
        <v>522</v>
      </c>
      <c r="L421" s="37" t="s">
        <v>481</v>
      </c>
    </row>
    <row r="422" spans="2:12" ht="51">
      <c r="B422" s="25">
        <v>80111600</v>
      </c>
      <c r="C422" s="44" t="s">
        <v>487</v>
      </c>
      <c r="D422" s="20" t="s">
        <v>508</v>
      </c>
      <c r="E422" s="82">
        <v>7</v>
      </c>
      <c r="F422" s="78" t="s">
        <v>520</v>
      </c>
      <c r="G422" s="34" t="s">
        <v>405</v>
      </c>
      <c r="H422" s="83">
        <v>14086685</v>
      </c>
      <c r="I422" s="36">
        <v>14086685</v>
      </c>
      <c r="J422" s="34" t="s">
        <v>32</v>
      </c>
      <c r="K422" s="32" t="s">
        <v>522</v>
      </c>
      <c r="L422" s="37" t="s">
        <v>481</v>
      </c>
    </row>
    <row r="423" spans="2:12" ht="38.25">
      <c r="B423" s="25">
        <v>80111600</v>
      </c>
      <c r="C423" s="44" t="s">
        <v>488</v>
      </c>
      <c r="D423" s="20" t="s">
        <v>508</v>
      </c>
      <c r="E423" s="82">
        <v>7</v>
      </c>
      <c r="F423" s="78" t="s">
        <v>520</v>
      </c>
      <c r="G423" s="34" t="s">
        <v>405</v>
      </c>
      <c r="H423" s="83">
        <v>30751956</v>
      </c>
      <c r="I423" s="36">
        <v>30751956</v>
      </c>
      <c r="J423" s="34" t="s">
        <v>32</v>
      </c>
      <c r="K423" s="32" t="s">
        <v>522</v>
      </c>
      <c r="L423" s="37" t="s">
        <v>481</v>
      </c>
    </row>
    <row r="424" spans="2:12" ht="38.25">
      <c r="B424" s="25">
        <v>80111600</v>
      </c>
      <c r="C424" s="44" t="s">
        <v>489</v>
      </c>
      <c r="D424" s="20" t="s">
        <v>508</v>
      </c>
      <c r="E424" s="82">
        <v>7</v>
      </c>
      <c r="F424" s="78" t="s">
        <v>520</v>
      </c>
      <c r="G424" s="34" t="s">
        <v>405</v>
      </c>
      <c r="H424" s="83">
        <v>9002977</v>
      </c>
      <c r="I424" s="36">
        <v>9002977</v>
      </c>
      <c r="J424" s="34" t="s">
        <v>32</v>
      </c>
      <c r="K424" s="32" t="s">
        <v>522</v>
      </c>
      <c r="L424" s="37" t="s">
        <v>481</v>
      </c>
    </row>
    <row r="425" spans="2:12" ht="51">
      <c r="B425" s="25">
        <v>80111600</v>
      </c>
      <c r="C425" s="44" t="s">
        <v>490</v>
      </c>
      <c r="D425" s="20" t="s">
        <v>508</v>
      </c>
      <c r="E425" s="82">
        <v>7</v>
      </c>
      <c r="F425" s="78" t="s">
        <v>520</v>
      </c>
      <c r="G425" s="34" t="s">
        <v>405</v>
      </c>
      <c r="H425" s="83">
        <v>21130028</v>
      </c>
      <c r="I425" s="36">
        <v>21130028</v>
      </c>
      <c r="J425" s="34" t="s">
        <v>32</v>
      </c>
      <c r="K425" s="32" t="s">
        <v>522</v>
      </c>
      <c r="L425" s="37" t="s">
        <v>481</v>
      </c>
    </row>
    <row r="426" spans="2:12" ht="30">
      <c r="B426" s="25">
        <v>80101604</v>
      </c>
      <c r="C426" s="44" t="s">
        <v>491</v>
      </c>
      <c r="D426" s="20" t="s">
        <v>508</v>
      </c>
      <c r="E426" s="82">
        <v>7</v>
      </c>
      <c r="F426" s="78" t="s">
        <v>520</v>
      </c>
      <c r="G426" s="34" t="s">
        <v>405</v>
      </c>
      <c r="H426" s="83">
        <v>5000000000</v>
      </c>
      <c r="I426" s="36">
        <v>5000000000</v>
      </c>
      <c r="J426" s="34" t="s">
        <v>32</v>
      </c>
      <c r="K426" s="32" t="s">
        <v>522</v>
      </c>
      <c r="L426" s="37" t="s">
        <v>433</v>
      </c>
    </row>
    <row r="427" spans="2:12" ht="45">
      <c r="B427" s="58">
        <v>80161500</v>
      </c>
      <c r="C427" s="45" t="s">
        <v>317</v>
      </c>
      <c r="D427" s="20" t="s">
        <v>515</v>
      </c>
      <c r="E427" s="82">
        <v>5</v>
      </c>
      <c r="F427" s="78" t="s">
        <v>520</v>
      </c>
      <c r="G427" s="34" t="s">
        <v>48</v>
      </c>
      <c r="H427" s="83">
        <v>6428571.428571428</v>
      </c>
      <c r="I427" s="36">
        <v>6428571.428571428</v>
      </c>
      <c r="J427" s="34" t="s">
        <v>32</v>
      </c>
      <c r="K427" s="32" t="s">
        <v>522</v>
      </c>
      <c r="L427" s="39" t="s">
        <v>327</v>
      </c>
    </row>
    <row r="428" spans="2:12" ht="45">
      <c r="B428" s="25">
        <v>93151605</v>
      </c>
      <c r="C428" s="32" t="s">
        <v>492</v>
      </c>
      <c r="D428" s="20" t="s">
        <v>515</v>
      </c>
      <c r="E428" s="82">
        <v>5</v>
      </c>
      <c r="F428" s="78" t="s">
        <v>520</v>
      </c>
      <c r="G428" s="34" t="s">
        <v>48</v>
      </c>
      <c r="H428" s="83">
        <v>9000000000</v>
      </c>
      <c r="I428" s="36">
        <v>9000000000</v>
      </c>
      <c r="J428" s="34" t="s">
        <v>32</v>
      </c>
      <c r="K428" s="32" t="s">
        <v>522</v>
      </c>
      <c r="L428" s="39" t="s">
        <v>328</v>
      </c>
    </row>
    <row r="429" spans="2:12" ht="45">
      <c r="B429" s="25">
        <v>93151605</v>
      </c>
      <c r="C429" s="32" t="s">
        <v>493</v>
      </c>
      <c r="D429" s="20" t="s">
        <v>515</v>
      </c>
      <c r="E429" s="82">
        <v>5</v>
      </c>
      <c r="F429" s="78" t="s">
        <v>520</v>
      </c>
      <c r="G429" s="34" t="s">
        <v>48</v>
      </c>
      <c r="H429" s="83">
        <v>4500000000</v>
      </c>
      <c r="I429" s="36">
        <v>4500000000</v>
      </c>
      <c r="J429" s="34" t="s">
        <v>32</v>
      </c>
      <c r="K429" s="32" t="s">
        <v>522</v>
      </c>
      <c r="L429" s="39" t="s">
        <v>328</v>
      </c>
    </row>
    <row r="430" spans="2:12" ht="45">
      <c r="B430" s="25">
        <v>93151605</v>
      </c>
      <c r="C430" s="32" t="s">
        <v>494</v>
      </c>
      <c r="D430" s="20" t="s">
        <v>515</v>
      </c>
      <c r="E430" s="82">
        <v>5</v>
      </c>
      <c r="F430" s="78" t="s">
        <v>520</v>
      </c>
      <c r="G430" s="34" t="s">
        <v>48</v>
      </c>
      <c r="H430" s="83">
        <v>2000000000</v>
      </c>
      <c r="I430" s="36">
        <v>2000000000</v>
      </c>
      <c r="J430" s="34" t="s">
        <v>32</v>
      </c>
      <c r="K430" s="32" t="s">
        <v>522</v>
      </c>
      <c r="L430" s="43" t="s">
        <v>328</v>
      </c>
    </row>
    <row r="431" spans="2:12" ht="45">
      <c r="B431" s="25">
        <v>93151605</v>
      </c>
      <c r="C431" s="32" t="s">
        <v>495</v>
      </c>
      <c r="D431" s="20" t="s">
        <v>515</v>
      </c>
      <c r="E431" s="82">
        <v>5</v>
      </c>
      <c r="F431" s="78" t="s">
        <v>520</v>
      </c>
      <c r="G431" s="34" t="s">
        <v>48</v>
      </c>
      <c r="H431" s="83">
        <v>81000000000</v>
      </c>
      <c r="I431" s="36">
        <v>81000000000</v>
      </c>
      <c r="J431" s="34" t="s">
        <v>32</v>
      </c>
      <c r="K431" s="32" t="s">
        <v>522</v>
      </c>
      <c r="L431" s="39" t="s">
        <v>328</v>
      </c>
    </row>
    <row r="432" spans="2:12" ht="45.75" thickBot="1">
      <c r="B432" s="76">
        <v>93151605</v>
      </c>
      <c r="C432" s="72" t="s">
        <v>496</v>
      </c>
      <c r="D432" s="20" t="s">
        <v>515</v>
      </c>
      <c r="E432" s="82">
        <v>5</v>
      </c>
      <c r="F432" s="78" t="s">
        <v>520</v>
      </c>
      <c r="G432" s="73" t="s">
        <v>48</v>
      </c>
      <c r="H432" s="86">
        <v>34000000000</v>
      </c>
      <c r="I432" s="74">
        <v>34000000000</v>
      </c>
      <c r="J432" s="34" t="s">
        <v>32</v>
      </c>
      <c r="K432" s="32" t="s">
        <v>522</v>
      </c>
      <c r="L432" s="75" t="s">
        <v>328</v>
      </c>
    </row>
    <row r="433" ht="15">
      <c r="B433" s="1"/>
    </row>
    <row r="434" spans="2:4" ht="30.75" thickBot="1">
      <c r="B434" s="9" t="s">
        <v>21</v>
      </c>
      <c r="C434" s="8"/>
      <c r="D434" s="21"/>
    </row>
    <row r="435" spans="2:4" ht="45">
      <c r="B435" s="10" t="s">
        <v>6</v>
      </c>
      <c r="C435" s="13" t="s">
        <v>22</v>
      </c>
      <c r="D435" s="22" t="s">
        <v>14</v>
      </c>
    </row>
    <row r="436" spans="2:4" ht="15">
      <c r="B436" s="3"/>
      <c r="C436" s="2"/>
      <c r="D436" s="23"/>
    </row>
    <row r="437" spans="2:4" ht="15">
      <c r="B437" s="3"/>
      <c r="C437" s="2"/>
      <c r="D437" s="23"/>
    </row>
    <row r="438" spans="2:4" ht="15">
      <c r="B438" s="3"/>
      <c r="C438" s="2"/>
      <c r="D438" s="23"/>
    </row>
    <row r="439" spans="2:4" ht="15">
      <c r="B439" s="3"/>
      <c r="C439" s="2"/>
      <c r="D439" s="23"/>
    </row>
    <row r="440" spans="2:4" ht="15.75" thickBot="1">
      <c r="B440" s="11"/>
      <c r="C440" s="12"/>
      <c r="D440" s="24"/>
    </row>
    <row r="441" ht="15">
      <c r="B441" s="1"/>
    </row>
  </sheetData>
  <sheetProtection/>
  <dataValidations count="2">
    <dataValidation type="list" allowBlank="1" showInputMessage="1" showErrorMessage="1" sqref="I106:I438 I97:I104 I88:I95 I79:I86">
      <formula1>$B$3:$B$4</formula1>
    </dataValidation>
    <dataValidation type="list" allowBlank="1" showInputMessage="1" showErrorMessage="1" sqref="J433:J438">
      <formula1>$C$3:$C$6</formula1>
    </dataValidation>
  </dataValidations>
  <hyperlinks>
    <hyperlink ref="C8" r:id="rId1" display="WWW.MINVIVIENDA.GOV.CO"/>
  </hyperlinks>
  <printOptions horizontalCentered="1"/>
  <pageMargins left="0.3937007874015748" right="0.3937007874015748" top="0.3937007874015748" bottom="0.3937007874015748" header="0.31496062992125984" footer="0.31496062992125984"/>
  <pageSetup horizontalDpi="600" verticalDpi="600" orientation="landscape" paperSize="171" scale="68" r:id="rId2"/>
</worksheet>
</file>

<file path=xl/worksheets/sheet2.xml><?xml version="1.0" encoding="utf-8"?>
<worksheet xmlns="http://schemas.openxmlformats.org/spreadsheetml/2006/main" xmlns:r="http://schemas.openxmlformats.org/officeDocument/2006/relationships">
  <dimension ref="A1:E14"/>
  <sheetViews>
    <sheetView zoomScalePageLayoutView="0" workbookViewId="0" topLeftCell="A2">
      <selection activeCell="C3" sqref="C3"/>
    </sheetView>
  </sheetViews>
  <sheetFormatPr defaultColWidth="11.421875" defaultRowHeight="15"/>
  <cols>
    <col min="1" max="1" width="21.421875" style="0" bestFit="1" customWidth="1"/>
    <col min="2" max="2" width="8.7109375" style="0" bestFit="1" customWidth="1"/>
    <col min="3" max="3" width="12.421875" style="0" bestFit="1" customWidth="1"/>
    <col min="4" max="4" width="11.421875" style="81" customWidth="1"/>
  </cols>
  <sheetData>
    <row r="1" spans="1:3" ht="48">
      <c r="A1" s="14" t="s">
        <v>27</v>
      </c>
      <c r="B1" s="14" t="s">
        <v>28</v>
      </c>
      <c r="C1" s="14" t="s">
        <v>29</v>
      </c>
    </row>
    <row r="2" spans="1:5" s="8" customFormat="1" ht="48">
      <c r="A2" s="14" t="s">
        <v>86</v>
      </c>
      <c r="B2" s="14" t="s">
        <v>537</v>
      </c>
      <c r="C2" s="14" t="s">
        <v>29</v>
      </c>
      <c r="D2" s="14" t="s">
        <v>506</v>
      </c>
      <c r="E2" s="14" t="s">
        <v>507</v>
      </c>
    </row>
    <row r="3" spans="1:5" ht="15">
      <c r="A3" s="8" t="s">
        <v>517</v>
      </c>
      <c r="B3" s="15" t="s">
        <v>30</v>
      </c>
      <c r="C3" s="8" t="s">
        <v>31</v>
      </c>
      <c r="D3" s="81">
        <v>1</v>
      </c>
      <c r="E3" t="s">
        <v>525</v>
      </c>
    </row>
    <row r="4" spans="1:5" ht="15">
      <c r="A4" s="8" t="s">
        <v>518</v>
      </c>
      <c r="B4" s="15" t="s">
        <v>32</v>
      </c>
      <c r="C4" s="8" t="s">
        <v>523</v>
      </c>
      <c r="D4" s="81">
        <v>2</v>
      </c>
      <c r="E4" t="s">
        <v>526</v>
      </c>
    </row>
    <row r="5" spans="1:5" ht="15">
      <c r="A5" s="8" t="s">
        <v>519</v>
      </c>
      <c r="B5" s="8"/>
      <c r="C5" s="8" t="s">
        <v>33</v>
      </c>
      <c r="D5" s="81">
        <v>3</v>
      </c>
      <c r="E5" s="8" t="s">
        <v>527</v>
      </c>
    </row>
    <row r="6" spans="1:5" ht="15">
      <c r="A6" s="8" t="s">
        <v>520</v>
      </c>
      <c r="B6" s="8"/>
      <c r="C6" s="8" t="s">
        <v>522</v>
      </c>
      <c r="D6" s="81">
        <v>4</v>
      </c>
      <c r="E6" s="8" t="s">
        <v>528</v>
      </c>
    </row>
    <row r="7" spans="1:5" ht="15">
      <c r="A7" s="8" t="s">
        <v>521</v>
      </c>
      <c r="B7" s="8"/>
      <c r="C7" s="8"/>
      <c r="D7" s="81">
        <v>5</v>
      </c>
      <c r="E7" s="8" t="s">
        <v>529</v>
      </c>
    </row>
    <row r="8" spans="1:5" ht="15">
      <c r="A8" s="8" t="s">
        <v>524</v>
      </c>
      <c r="B8" s="8"/>
      <c r="C8" s="8"/>
      <c r="D8" s="81">
        <v>6</v>
      </c>
      <c r="E8" s="8" t="s">
        <v>530</v>
      </c>
    </row>
    <row r="9" spans="1:5" ht="15">
      <c r="A9" s="8"/>
      <c r="B9" s="8"/>
      <c r="C9" s="8"/>
      <c r="D9" s="81">
        <v>7</v>
      </c>
      <c r="E9" s="8" t="s">
        <v>531</v>
      </c>
    </row>
    <row r="10" spans="1:5" ht="15">
      <c r="A10" s="8"/>
      <c r="B10" s="8"/>
      <c r="C10" s="8"/>
      <c r="D10" s="81">
        <v>8</v>
      </c>
      <c r="E10" s="8" t="s">
        <v>532</v>
      </c>
    </row>
    <row r="11" spans="4:5" ht="15">
      <c r="D11" s="81">
        <v>9</v>
      </c>
      <c r="E11" s="8" t="s">
        <v>533</v>
      </c>
    </row>
    <row r="12" spans="4:5" ht="15">
      <c r="D12" s="81">
        <v>10</v>
      </c>
      <c r="E12" s="8" t="s">
        <v>534</v>
      </c>
    </row>
    <row r="13" spans="4:5" ht="15">
      <c r="D13" s="81">
        <v>11</v>
      </c>
      <c r="E13" s="8" t="s">
        <v>535</v>
      </c>
    </row>
    <row r="14" spans="4:5" ht="15">
      <c r="D14" s="81">
        <v>12</v>
      </c>
      <c r="E14" s="8" t="s">
        <v>536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25"/>
  <sheetViews>
    <sheetView zoomScalePageLayoutView="0" workbookViewId="0" topLeftCell="A1">
      <selection activeCell="E68" sqref="E68"/>
    </sheetView>
  </sheetViews>
  <sheetFormatPr defaultColWidth="9.140625" defaultRowHeight="15"/>
  <cols>
    <col min="1" max="1" width="62.28125" style="0" customWidth="1"/>
    <col min="2" max="2" width="11.421875" style="0" hidden="1" customWidth="1"/>
    <col min="3" max="7" width="18.28125" style="0" bestFit="1" customWidth="1"/>
    <col min="8" max="8" width="18.00390625" style="0" customWidth="1"/>
    <col min="9" max="9" width="18.28125" style="0" bestFit="1" customWidth="1"/>
    <col min="10" max="254" width="11.421875" style="0" customWidth="1"/>
  </cols>
  <sheetData>
    <row r="1" spans="1:9" ht="24">
      <c r="A1" s="26" t="s">
        <v>39</v>
      </c>
      <c r="B1" s="26" t="s">
        <v>40</v>
      </c>
      <c r="C1" s="26" t="s">
        <v>41</v>
      </c>
      <c r="D1" s="27" t="s">
        <v>42</v>
      </c>
      <c r="E1" s="28" t="s">
        <v>43</v>
      </c>
      <c r="F1" s="27" t="s">
        <v>44</v>
      </c>
      <c r="G1" s="28" t="s">
        <v>45</v>
      </c>
      <c r="H1" s="27" t="s">
        <v>46</v>
      </c>
      <c r="I1" s="27" t="s">
        <v>47</v>
      </c>
    </row>
    <row r="2" spans="1:9" ht="15">
      <c r="A2" s="48" t="s">
        <v>329</v>
      </c>
      <c r="C2" s="55">
        <f aca="true" t="shared" si="0" ref="C2:H2">SUM(C3:C527)</f>
        <v>8640687850</v>
      </c>
      <c r="D2" s="55">
        <f t="shared" si="0"/>
        <v>8637686928.62</v>
      </c>
      <c r="E2" s="55">
        <f t="shared" si="0"/>
        <v>3000921.379999958</v>
      </c>
      <c r="F2" s="55">
        <f t="shared" si="0"/>
        <v>8615945740.300001</v>
      </c>
      <c r="G2" s="55">
        <f t="shared" si="0"/>
        <v>21741188.320000008</v>
      </c>
      <c r="H2" s="59">
        <f t="shared" si="0"/>
        <v>7292300461.53</v>
      </c>
      <c r="I2" s="59">
        <f>SUM(I3:I527)</f>
        <v>7282502116.53</v>
      </c>
    </row>
    <row r="3" spans="1:9" ht="15">
      <c r="A3" s="49" t="s">
        <v>330</v>
      </c>
      <c r="C3" s="54">
        <f>VLOOKUP(A3,'[1]2014'!$B$8:$W$121,9,FALSE)</f>
        <v>5000000</v>
      </c>
      <c r="D3" s="54">
        <f>VLOOKUP(A3,'[1]2014'!$B$8:$W$121,10,FALSE)</f>
        <v>3440106</v>
      </c>
      <c r="E3" s="54">
        <f>C3-D3</f>
        <v>1559894</v>
      </c>
      <c r="F3" s="54">
        <f>VLOOKUP(A3,'[1]2014'!$B$8:$W$121,12,FALSE)</f>
        <v>3440106</v>
      </c>
      <c r="G3" s="54">
        <f>D3-F3</f>
        <v>0</v>
      </c>
      <c r="H3" s="54">
        <f>VLOOKUP(A3,'[1]2014'!$B$8:$W$121,14,FALSE)</f>
        <v>3440106</v>
      </c>
      <c r="I3" s="54">
        <f>VLOOKUP(A3,'[1]2014'!$B$8:$W$121,21,FALSE)</f>
        <v>3440106</v>
      </c>
    </row>
    <row r="4" spans="1:9" ht="15">
      <c r="A4" s="49" t="s">
        <v>331</v>
      </c>
      <c r="C4" s="54">
        <f>VLOOKUP(A4,'[1]2014'!$B$8:$W$121,9,FALSE)</f>
        <v>64883000</v>
      </c>
      <c r="D4" s="54">
        <f>VLOOKUP(A4,'[1]2014'!$B$8:$W$121,10,FALSE)</f>
        <v>64143443.23</v>
      </c>
      <c r="E4" s="54">
        <f aca="true" t="shared" si="1" ref="E4:E72">C4-D4</f>
        <v>739556.7700000033</v>
      </c>
      <c r="F4" s="54">
        <f>VLOOKUP(A4,'[1]2014'!$B$8:$W$121,12,FALSE)</f>
        <v>63628734</v>
      </c>
      <c r="G4" s="54">
        <f aca="true" t="shared" si="2" ref="G4:G72">D4-F4</f>
        <v>514709.2299999967</v>
      </c>
      <c r="H4" s="54">
        <f>VLOOKUP(A4,'[1]2014'!$B$8:$W$121,14,FALSE)</f>
        <v>63628734</v>
      </c>
      <c r="I4" s="54">
        <f>VLOOKUP(A4,'[1]2014'!$B$8:$W$121,21,FALSE)</f>
        <v>63628734</v>
      </c>
    </row>
    <row r="5" spans="1:9" ht="15">
      <c r="A5" s="49" t="s">
        <v>332</v>
      </c>
      <c r="C5" s="54">
        <f>VLOOKUP(A5,'[1]2014'!$B$8:$W$121,9,FALSE)</f>
        <v>0</v>
      </c>
      <c r="D5" s="54">
        <f>VLOOKUP(A5,'[1]2014'!$B$8:$W$121,10,FALSE)</f>
        <v>0</v>
      </c>
      <c r="E5" s="54">
        <f t="shared" si="1"/>
        <v>0</v>
      </c>
      <c r="F5" s="54">
        <f>VLOOKUP(A5,'[1]2014'!$B$8:$W$121,12,FALSE)</f>
        <v>0</v>
      </c>
      <c r="G5" s="54">
        <f t="shared" si="2"/>
        <v>0</v>
      </c>
      <c r="H5" s="54">
        <f>VLOOKUP(A5,'[1]2014'!$B$8:$W$121,14,FALSE)</f>
        <v>0</v>
      </c>
      <c r="I5" s="54">
        <f>VLOOKUP(A5,'[1]2014'!$B$8:$W$121,21,FALSE)</f>
        <v>0</v>
      </c>
    </row>
    <row r="6" spans="1:9" ht="15">
      <c r="A6" s="50" t="s">
        <v>333</v>
      </c>
      <c r="C6" s="54">
        <f>VLOOKUP(A6,'[1]2014'!$B$8:$W$121,9,FALSE)</f>
        <v>1100000</v>
      </c>
      <c r="D6" s="54">
        <f>VLOOKUP(A6,'[1]2014'!$B$8:$W$121,10,FALSE)</f>
        <v>1050100</v>
      </c>
      <c r="E6" s="54">
        <f t="shared" si="1"/>
        <v>49900</v>
      </c>
      <c r="F6" s="54">
        <f>VLOOKUP(A6,'[1]2014'!$B$8:$W$121,12,FALSE)</f>
        <v>787440</v>
      </c>
      <c r="G6" s="54">
        <f t="shared" si="2"/>
        <v>262660</v>
      </c>
      <c r="H6" s="54">
        <f>VLOOKUP(A6,'[1]2014'!$B$8:$W$121,14,FALSE)</f>
        <v>787440</v>
      </c>
      <c r="I6" s="54">
        <f>VLOOKUP(A6,'[1]2014'!$B$8:$W$121,21,FALSE)</f>
        <v>787440</v>
      </c>
    </row>
    <row r="7" spans="1:9" ht="15">
      <c r="A7" s="49" t="s">
        <v>334</v>
      </c>
      <c r="C7" s="54">
        <f>VLOOKUP(A7,'[1]2014'!$B$8:$W$121,9,FALSE)</f>
        <v>0</v>
      </c>
      <c r="D7" s="54">
        <f>VLOOKUP(A7,'[1]2014'!$B$8:$W$121,10,FALSE)</f>
        <v>0</v>
      </c>
      <c r="E7" s="54">
        <f t="shared" si="1"/>
        <v>0</v>
      </c>
      <c r="F7" s="54">
        <f>VLOOKUP(A7,'[1]2014'!$B$8:$W$121,12,FALSE)</f>
        <v>0</v>
      </c>
      <c r="G7" s="54">
        <f t="shared" si="2"/>
        <v>0</v>
      </c>
      <c r="H7" s="54">
        <f>VLOOKUP(A7,'[1]2014'!$B$8:$W$121,14,FALSE)</f>
        <v>0</v>
      </c>
      <c r="I7" s="54">
        <f>VLOOKUP(A7,'[1]2014'!$B$8:$W$121,21,FALSE)</f>
        <v>0</v>
      </c>
    </row>
    <row r="8" spans="1:9" s="8" customFormat="1" ht="15">
      <c r="A8" s="49" t="s">
        <v>497</v>
      </c>
      <c r="C8" s="54">
        <f>VLOOKUP(A8,'[1]2014'!$B$8:$W$121,9,FALSE)</f>
        <v>86192519</v>
      </c>
      <c r="D8" s="54">
        <f>VLOOKUP(A8,'[1]2014'!$B$8:$W$121,10,FALSE)</f>
        <v>86192519</v>
      </c>
      <c r="E8" s="54">
        <f t="shared" si="1"/>
        <v>0</v>
      </c>
      <c r="F8" s="54">
        <f>VLOOKUP(A8,'[1]2014'!$B$8:$W$121,12,FALSE)</f>
        <v>86192519</v>
      </c>
      <c r="G8" s="54">
        <f t="shared" si="2"/>
        <v>0</v>
      </c>
      <c r="H8" s="54">
        <f>VLOOKUP(A8,'[1]2014'!$B$8:$W$121,14,FALSE)</f>
        <v>86192519</v>
      </c>
      <c r="I8" s="54">
        <f>VLOOKUP(A8,'[1]2014'!$B$8:$W$121,21,FALSE)</f>
        <v>86192519</v>
      </c>
    </row>
    <row r="9" spans="1:9" ht="15">
      <c r="A9" s="50" t="s">
        <v>335</v>
      </c>
      <c r="C9" s="54">
        <f>VLOOKUP(A9,'[1]2014'!$B$8:$W$121,9,FALSE)</f>
        <v>1670400</v>
      </c>
      <c r="D9" s="54">
        <f>VLOOKUP(A9,'[1]2014'!$B$8:$W$121,10,FALSE)</f>
        <v>1670400</v>
      </c>
      <c r="E9" s="54">
        <f t="shared" si="1"/>
        <v>0</v>
      </c>
      <c r="F9" s="54">
        <f>VLOOKUP(A9,'[1]2014'!$B$8:$W$121,12,FALSE)</f>
        <v>1670400</v>
      </c>
      <c r="G9" s="54">
        <f t="shared" si="2"/>
        <v>0</v>
      </c>
      <c r="H9" s="54">
        <f>VLOOKUP(A9,'[1]2014'!$B$8:$W$121,14,FALSE)</f>
        <v>1670400</v>
      </c>
      <c r="I9" s="54">
        <f>VLOOKUP(A9,'[1]2014'!$B$8:$W$121,21,FALSE)</f>
        <v>1670400</v>
      </c>
    </row>
    <row r="10" spans="1:9" ht="15">
      <c r="A10" s="50" t="s">
        <v>336</v>
      </c>
      <c r="C10" s="54">
        <f>VLOOKUP(A10,'[1]2014'!$B$8:$W$121,9,FALSE)</f>
        <v>15248996</v>
      </c>
      <c r="D10" s="54">
        <f>VLOOKUP(A10,'[1]2014'!$B$8:$W$121,10,FALSE)</f>
        <v>15248996</v>
      </c>
      <c r="E10" s="54">
        <f t="shared" si="1"/>
        <v>0</v>
      </c>
      <c r="F10" s="54">
        <f>VLOOKUP(A10,'[1]2014'!$B$8:$W$121,12,FALSE)</f>
        <v>15058276</v>
      </c>
      <c r="G10" s="54">
        <f t="shared" si="2"/>
        <v>190720</v>
      </c>
      <c r="H10" s="54">
        <f>VLOOKUP(A10,'[1]2014'!$B$8:$W$121,14,FALSE)</f>
        <v>15058276</v>
      </c>
      <c r="I10" s="54">
        <f>VLOOKUP(A10,'[1]2014'!$B$8:$W$121,21,FALSE)</f>
        <v>15058276</v>
      </c>
    </row>
    <row r="11" spans="1:9" s="8" customFormat="1" ht="15">
      <c r="A11" s="50" t="s">
        <v>399</v>
      </c>
      <c r="C11" s="54">
        <f>VLOOKUP(A11,'[1]2014'!$B$8:$W$121,9,FALSE)</f>
        <v>6200799</v>
      </c>
      <c r="D11" s="54">
        <f>VLOOKUP(A11,'[1]2014'!$B$8:$W$121,10,FALSE)</f>
        <v>6200799</v>
      </c>
      <c r="E11" s="54">
        <f>C11-D11</f>
        <v>0</v>
      </c>
      <c r="F11" s="54">
        <f>VLOOKUP(A11,'[1]2014'!$B$8:$W$121,12,FALSE)</f>
        <v>6200799</v>
      </c>
      <c r="G11" s="54">
        <f>D11-F11</f>
        <v>0</v>
      </c>
      <c r="H11" s="54">
        <f>VLOOKUP(A11,'[1]2014'!$B$8:$W$121,14,FALSE)</f>
        <v>6200799</v>
      </c>
      <c r="I11" s="54">
        <f>VLOOKUP(A11,'[1]2014'!$B$8:$W$121,21,FALSE)</f>
        <v>6200799</v>
      </c>
    </row>
    <row r="12" spans="1:9" s="8" customFormat="1" ht="15">
      <c r="A12" s="49" t="s">
        <v>402</v>
      </c>
      <c r="C12" s="54">
        <f>VLOOKUP(A12,'[1]2014'!$B$8:$W$121,9,FALSE)</f>
        <v>0</v>
      </c>
      <c r="D12" s="54">
        <f>VLOOKUP(A12,'[1]2014'!$B$8:$W$121,10,FALSE)</f>
        <v>0</v>
      </c>
      <c r="E12" s="54">
        <f>C12-D12</f>
        <v>0</v>
      </c>
      <c r="F12" s="54">
        <f>VLOOKUP(A12,'[1]2014'!$B$8:$W$121,12,FALSE)</f>
        <v>0</v>
      </c>
      <c r="G12" s="54">
        <f>D12-F12</f>
        <v>0</v>
      </c>
      <c r="H12" s="54">
        <f>VLOOKUP(A12,'[1]2014'!$B$8:$W$121,14,FALSE)</f>
        <v>0</v>
      </c>
      <c r="I12" s="54">
        <f>VLOOKUP(A12,'[1]2014'!$B$8:$W$121,21,FALSE)</f>
        <v>0</v>
      </c>
    </row>
    <row r="13" spans="1:9" ht="15">
      <c r="A13" s="49" t="s">
        <v>337</v>
      </c>
      <c r="C13" s="54">
        <f>VLOOKUP(A13,'[1]2014'!$B$8:$W$121,9,FALSE)</f>
        <v>2508447</v>
      </c>
      <c r="D13" s="54">
        <f>VLOOKUP(A13,'[1]2014'!$B$8:$W$121,10,FALSE)</f>
        <v>2508447</v>
      </c>
      <c r="E13" s="54">
        <f t="shared" si="1"/>
        <v>0</v>
      </c>
      <c r="F13" s="54">
        <f>VLOOKUP(A13,'[1]2014'!$B$8:$W$121,12,FALSE)</f>
        <v>2508447</v>
      </c>
      <c r="G13" s="54">
        <f t="shared" si="2"/>
        <v>0</v>
      </c>
      <c r="H13" s="54">
        <f>VLOOKUP(A13,'[1]2014'!$B$8:$W$121,14,FALSE)</f>
        <v>2487127</v>
      </c>
      <c r="I13" s="54">
        <f>VLOOKUP(A13,'[1]2014'!$B$8:$W$121,21,FALSE)</f>
        <v>2487127</v>
      </c>
    </row>
    <row r="14" spans="1:9" ht="15.75">
      <c r="A14" s="51" t="s">
        <v>338</v>
      </c>
      <c r="C14" s="54">
        <f>VLOOKUP(A14,'[1]2014'!$B$8:$W$121,9,FALSE)</f>
        <v>0</v>
      </c>
      <c r="D14" s="54">
        <f>VLOOKUP(A14,'[1]2014'!$B$8:$W$121,10,FALSE)</f>
        <v>0</v>
      </c>
      <c r="E14" s="54">
        <f t="shared" si="1"/>
        <v>0</v>
      </c>
      <c r="F14" s="54">
        <f>VLOOKUP(A14,'[1]2014'!$B$8:$W$121,12,FALSE)</f>
        <v>0</v>
      </c>
      <c r="G14" s="54">
        <f t="shared" si="2"/>
        <v>0</v>
      </c>
      <c r="H14" s="54">
        <f>VLOOKUP(A14,'[1]2014'!$B$8:$W$121,14,FALSE)</f>
        <v>0</v>
      </c>
      <c r="I14" s="54">
        <f>VLOOKUP(A14,'[1]2014'!$B$8:$W$121,21,FALSE)</f>
        <v>0</v>
      </c>
    </row>
    <row r="15" spans="1:9" s="8" customFormat="1" ht="15">
      <c r="A15" s="50" t="s">
        <v>400</v>
      </c>
      <c r="C15" s="54">
        <f>VLOOKUP(A15,'[1]2014'!$B$8:$W$121,9,FALSE)</f>
        <v>9529280</v>
      </c>
      <c r="D15" s="54">
        <f>VLOOKUP(A15,'[1]2014'!$B$8:$W$121,10,FALSE)</f>
        <v>9529280</v>
      </c>
      <c r="E15" s="54">
        <f>C15-D15</f>
        <v>0</v>
      </c>
      <c r="F15" s="54">
        <f>VLOOKUP(A15,'[1]2014'!$B$8:$W$121,12,FALSE)</f>
        <v>9529280</v>
      </c>
      <c r="G15" s="54">
        <f>D15-F15</f>
        <v>0</v>
      </c>
      <c r="H15" s="54">
        <f>VLOOKUP(A15,'[1]2014'!$B$8:$W$121,14,FALSE)</f>
        <v>9529280</v>
      </c>
      <c r="I15" s="54">
        <f>VLOOKUP(A15,'[1]2014'!$B$8:$W$121,21,FALSE)</f>
        <v>9529280</v>
      </c>
    </row>
    <row r="16" spans="1:9" ht="15">
      <c r="A16" s="49" t="s">
        <v>339</v>
      </c>
      <c r="C16" s="54">
        <f>VLOOKUP(A16,'[1]2014'!$B$8:$W$121,9,FALSE)</f>
        <v>5609760</v>
      </c>
      <c r="D16" s="54">
        <f>VLOOKUP(A16,'[1]2014'!$B$8:$W$121,10,FALSE)</f>
        <v>5609760</v>
      </c>
      <c r="E16" s="54">
        <f t="shared" si="1"/>
        <v>0</v>
      </c>
      <c r="F16" s="54">
        <f>VLOOKUP(A16,'[1]2014'!$B$8:$W$121,12,FALSE)</f>
        <v>5609760</v>
      </c>
      <c r="G16" s="54">
        <f t="shared" si="2"/>
        <v>0</v>
      </c>
      <c r="H16" s="54">
        <f>VLOOKUP(A16,'[1]2014'!$B$8:$W$121,14,FALSE)</f>
        <v>5609760</v>
      </c>
      <c r="I16" s="54">
        <f>VLOOKUP(A16,'[1]2014'!$B$8:$W$121,21,FALSE)</f>
        <v>5609760</v>
      </c>
    </row>
    <row r="17" spans="1:9" ht="15">
      <c r="A17" s="52" t="s">
        <v>340</v>
      </c>
      <c r="C17" s="54">
        <f>VLOOKUP(A17,'[1]2014'!$B$8:$W$121,9,FALSE)</f>
        <v>4280000</v>
      </c>
      <c r="D17" s="54">
        <f>VLOOKUP(A17,'[1]2014'!$B$8:$W$121,10,FALSE)</f>
        <v>4280000</v>
      </c>
      <c r="E17" s="54">
        <f t="shared" si="1"/>
        <v>0</v>
      </c>
      <c r="F17" s="54">
        <f>VLOOKUP(A17,'[1]2014'!$B$8:$W$121,12,FALSE)</f>
        <v>4190400</v>
      </c>
      <c r="G17" s="54">
        <f t="shared" si="2"/>
        <v>89600</v>
      </c>
      <c r="H17" s="54">
        <f>VLOOKUP(A17,'[1]2014'!$B$8:$W$121,14,FALSE)</f>
        <v>4190400</v>
      </c>
      <c r="I17" s="54">
        <f>VLOOKUP(A17,'[1]2014'!$B$8:$W$121,21,FALSE)</f>
        <v>4190400</v>
      </c>
    </row>
    <row r="18" spans="1:9" ht="15">
      <c r="A18" s="49" t="s">
        <v>341</v>
      </c>
      <c r="C18" s="54">
        <f>VLOOKUP(A18,'[1]2014'!$B$8:$W$121,9,FALSE)</f>
        <v>94000000</v>
      </c>
      <c r="D18" s="54">
        <f>VLOOKUP(A18,'[1]2014'!$B$8:$W$121,10,FALSE)</f>
        <v>94000000</v>
      </c>
      <c r="E18" s="54">
        <f t="shared" si="1"/>
        <v>0</v>
      </c>
      <c r="F18" s="54">
        <f>VLOOKUP(A18,'[1]2014'!$B$8:$W$121,12,FALSE)</f>
        <v>94000000</v>
      </c>
      <c r="G18" s="54">
        <f t="shared" si="2"/>
        <v>0</v>
      </c>
      <c r="H18" s="54">
        <f>VLOOKUP(A18,'[1]2014'!$B$8:$W$121,14,FALSE)</f>
        <v>85185526</v>
      </c>
      <c r="I18" s="54">
        <f>VLOOKUP(A18,'[1]2014'!$B$8:$W$121,21,FALSE)</f>
        <v>85185526</v>
      </c>
    </row>
    <row r="19" spans="1:9" ht="15">
      <c r="A19" s="49" t="s">
        <v>342</v>
      </c>
      <c r="C19" s="54">
        <f>VLOOKUP(A19,'[1]2014'!$B$8:$W$121,9,FALSE)</f>
        <v>29955840</v>
      </c>
      <c r="D19" s="54">
        <f>VLOOKUP(A19,'[1]2014'!$B$8:$W$121,10,FALSE)</f>
        <v>29955840</v>
      </c>
      <c r="E19" s="54">
        <f t="shared" si="1"/>
        <v>0</v>
      </c>
      <c r="F19" s="54">
        <f>VLOOKUP(A19,'[1]2014'!$B$8:$W$121,12,FALSE)</f>
        <v>29955840</v>
      </c>
      <c r="G19" s="54">
        <f t="shared" si="2"/>
        <v>0</v>
      </c>
      <c r="H19" s="54">
        <f>VLOOKUP(A19,'[1]2014'!$B$8:$W$121,14,FALSE)</f>
        <v>23643120</v>
      </c>
      <c r="I19" s="54">
        <f>VLOOKUP(A19,'[1]2014'!$B$8:$W$121,21,FALSE)</f>
        <v>23643120</v>
      </c>
    </row>
    <row r="20" spans="1:9" ht="15">
      <c r="A20" s="49" t="s">
        <v>343</v>
      </c>
      <c r="C20" s="54">
        <f>VLOOKUP(A20,'[1]2014'!$B$8:$W$121,9,FALSE)</f>
        <v>29304992</v>
      </c>
      <c r="D20" s="54">
        <f>VLOOKUP(A20,'[1]2014'!$B$8:$W$121,10,FALSE)</f>
        <v>29304992</v>
      </c>
      <c r="E20" s="54">
        <f t="shared" si="1"/>
        <v>0</v>
      </c>
      <c r="F20" s="54">
        <f>VLOOKUP(A20,'[1]2014'!$B$8:$W$121,12,FALSE)</f>
        <v>29304992</v>
      </c>
      <c r="G20" s="54">
        <f t="shared" si="2"/>
        <v>0</v>
      </c>
      <c r="H20" s="54">
        <f>VLOOKUP(A20,'[1]2014'!$B$8:$W$121,14,FALSE)</f>
        <v>29304986</v>
      </c>
      <c r="I20" s="54">
        <f>VLOOKUP(A20,'[1]2014'!$B$8:$W$121,21,FALSE)</f>
        <v>24573360</v>
      </c>
    </row>
    <row r="21" spans="1:9" ht="15">
      <c r="A21" s="50" t="s">
        <v>344</v>
      </c>
      <c r="C21" s="54">
        <f>VLOOKUP(A21,'[1]2014'!$B$8:$W$121,9,FALSE)</f>
        <v>12226649</v>
      </c>
      <c r="D21" s="54">
        <f>VLOOKUP(A21,'[1]2014'!$B$8:$W$121,10,FALSE)</f>
        <v>12226649</v>
      </c>
      <c r="E21" s="54">
        <f t="shared" si="1"/>
        <v>0</v>
      </c>
      <c r="F21" s="54">
        <f>VLOOKUP(A21,'[1]2014'!$B$8:$W$121,12,FALSE)</f>
        <v>12226649</v>
      </c>
      <c r="G21" s="54">
        <f t="shared" si="2"/>
        <v>0</v>
      </c>
      <c r="H21" s="54">
        <f>VLOOKUP(A21,'[1]2014'!$B$8:$W$121,14,FALSE)</f>
        <v>12226649</v>
      </c>
      <c r="I21" s="54">
        <f>VLOOKUP(A21,'[1]2014'!$B$8:$W$121,21,FALSE)</f>
        <v>12226649</v>
      </c>
    </row>
    <row r="22" spans="1:9" ht="15">
      <c r="A22" s="49" t="s">
        <v>345</v>
      </c>
      <c r="C22" s="54">
        <f>VLOOKUP(A22,'[1]2014'!$B$8:$W$121,9,FALSE)</f>
        <v>219243520</v>
      </c>
      <c r="D22" s="54">
        <f>VLOOKUP(A22,'[1]2014'!$B$8:$W$121,10,FALSE)</f>
        <v>219243520</v>
      </c>
      <c r="E22" s="54">
        <f t="shared" si="1"/>
        <v>0</v>
      </c>
      <c r="F22" s="54">
        <f>VLOOKUP(A22,'[1]2014'!$B$8:$W$121,12,FALSE)</f>
        <v>219243520</v>
      </c>
      <c r="G22" s="54">
        <f t="shared" si="2"/>
        <v>0</v>
      </c>
      <c r="H22" s="54">
        <f>VLOOKUP(A22,'[1]2014'!$B$8:$W$121,14,FALSE)</f>
        <v>219243516.04</v>
      </c>
      <c r="I22" s="54">
        <f>VLOOKUP(A22,'[1]2014'!$B$8:$W$121,21,FALSE)</f>
        <v>219243516.04</v>
      </c>
    </row>
    <row r="23" spans="1:9" ht="15">
      <c r="A23" s="50" t="s">
        <v>346</v>
      </c>
      <c r="C23" s="54">
        <f>VLOOKUP(A23,'[1]2014'!$B$8:$W$121,9,FALSE)</f>
        <v>5947918.6</v>
      </c>
      <c r="D23" s="54">
        <f>VLOOKUP(A23,'[1]2014'!$B$8:$W$121,10,FALSE)</f>
        <v>5947918.6</v>
      </c>
      <c r="E23" s="54">
        <f t="shared" si="1"/>
        <v>0</v>
      </c>
      <c r="F23" s="54">
        <f>VLOOKUP(A23,'[1]2014'!$B$8:$W$121,12,FALSE)</f>
        <v>5947918.6</v>
      </c>
      <c r="G23" s="54">
        <f t="shared" si="2"/>
        <v>0</v>
      </c>
      <c r="H23" s="54">
        <f>VLOOKUP(A23,'[1]2014'!$B$8:$W$121,14,FALSE)</f>
        <v>5947918.6</v>
      </c>
      <c r="I23" s="54">
        <f>VLOOKUP(A23,'[1]2014'!$B$8:$W$121,21,FALSE)</f>
        <v>5947918.6</v>
      </c>
    </row>
    <row r="24" spans="1:9" ht="15">
      <c r="A24" s="49" t="s">
        <v>347</v>
      </c>
      <c r="C24" s="54">
        <f>VLOOKUP(A24,'[1]2014'!$B$8:$W$121,9,FALSE)</f>
        <v>2940600</v>
      </c>
      <c r="D24" s="54">
        <f>VLOOKUP(A24,'[1]2014'!$B$8:$W$121,10,FALSE)</f>
        <v>2940600</v>
      </c>
      <c r="E24" s="54">
        <f t="shared" si="1"/>
        <v>0</v>
      </c>
      <c r="F24" s="54">
        <f>VLOOKUP(A24,'[1]2014'!$B$8:$W$121,12,FALSE)</f>
        <v>2940600</v>
      </c>
      <c r="G24" s="54">
        <f t="shared" si="2"/>
        <v>0</v>
      </c>
      <c r="H24" s="54">
        <f>VLOOKUP(A24,'[1]2014'!$B$8:$W$121,14,FALSE)</f>
        <v>2548520</v>
      </c>
      <c r="I24" s="54">
        <f>VLOOKUP(A24,'[1]2014'!$B$8:$W$121,21,FALSE)</f>
        <v>2548520</v>
      </c>
    </row>
    <row r="25" spans="1:9" ht="15">
      <c r="A25" s="50" t="s">
        <v>348</v>
      </c>
      <c r="C25" s="54">
        <f>VLOOKUP(A25,'[1]2014'!$B$8:$W$121,9,FALSE)</f>
        <v>63871618.69</v>
      </c>
      <c r="D25" s="54">
        <f>VLOOKUP(A25,'[1]2014'!$B$8:$W$121,10,FALSE)</f>
        <v>63871618.69</v>
      </c>
      <c r="E25" s="54">
        <f t="shared" si="1"/>
        <v>0</v>
      </c>
      <c r="F25" s="54">
        <f>VLOOKUP(A25,'[1]2014'!$B$8:$W$121,12,FALSE)</f>
        <v>59974842.69</v>
      </c>
      <c r="G25" s="54">
        <f t="shared" si="2"/>
        <v>3896776</v>
      </c>
      <c r="H25" s="54">
        <f>VLOOKUP(A25,'[1]2014'!$B$8:$W$121,14,FALSE)</f>
        <v>59974842.69</v>
      </c>
      <c r="I25" s="54">
        <f>VLOOKUP(A25,'[1]2014'!$B$8:$W$121,21,FALSE)</f>
        <v>59974842.69</v>
      </c>
    </row>
    <row r="26" spans="1:9" ht="15">
      <c r="A26" s="50" t="s">
        <v>349</v>
      </c>
      <c r="C26" s="54">
        <f>VLOOKUP(A26,'[1]2014'!$B$8:$W$121,9,FALSE)</f>
        <v>17682731.439999998</v>
      </c>
      <c r="D26" s="54">
        <f>VLOOKUP(A26,'[1]2014'!$B$8:$W$121,10,FALSE)</f>
        <v>17682731.44</v>
      </c>
      <c r="E26" s="54">
        <f t="shared" si="1"/>
        <v>0</v>
      </c>
      <c r="F26" s="54">
        <f>VLOOKUP(A26,'[1]2014'!$B$8:$W$121,12,FALSE)</f>
        <v>15797420.440000001</v>
      </c>
      <c r="G26" s="54">
        <f t="shared" si="2"/>
        <v>1885311</v>
      </c>
      <c r="H26" s="54">
        <f>VLOOKUP(A26,'[1]2014'!$B$8:$W$121,14,FALSE)</f>
        <v>15797420.440000001</v>
      </c>
      <c r="I26" s="54">
        <f>VLOOKUP(A26,'[1]2014'!$B$8:$W$121,21,FALSE)</f>
        <v>15797420.440000001</v>
      </c>
    </row>
    <row r="27" spans="1:9" ht="15">
      <c r="A27" s="49" t="s">
        <v>350</v>
      </c>
      <c r="C27" s="54">
        <f>VLOOKUP(A27,'[1]2014'!$B$8:$W$121,9,FALSE)</f>
        <v>12032680</v>
      </c>
      <c r="D27" s="54">
        <f>VLOOKUP(A27,'[1]2014'!$B$8:$W$121,10,FALSE)</f>
        <v>12032680</v>
      </c>
      <c r="E27" s="54">
        <f t="shared" si="1"/>
        <v>0</v>
      </c>
      <c r="F27" s="54">
        <f>VLOOKUP(A27,'[1]2014'!$B$8:$W$121,12,FALSE)</f>
        <v>12032680</v>
      </c>
      <c r="G27" s="54">
        <f t="shared" si="2"/>
        <v>0</v>
      </c>
      <c r="H27" s="54">
        <f>VLOOKUP(A27,'[1]2014'!$B$8:$W$121,14,FALSE)</f>
        <v>12032680</v>
      </c>
      <c r="I27" s="54">
        <f>VLOOKUP(A27,'[1]2014'!$B$8:$W$121,21,FALSE)</f>
        <v>12032680</v>
      </c>
    </row>
    <row r="28" spans="1:9" ht="15">
      <c r="A28" s="49" t="s">
        <v>351</v>
      </c>
      <c r="C28" s="54">
        <f>VLOOKUP(A28,'[1]2014'!$B$8:$W$121,9,FALSE)</f>
        <v>1843003544.55</v>
      </c>
      <c r="D28" s="54">
        <f>VLOOKUP(A28,'[1]2014'!$B$8:$W$121,10,FALSE)</f>
        <v>1843003544</v>
      </c>
      <c r="E28" s="54">
        <f t="shared" si="1"/>
        <v>0.5499999523162842</v>
      </c>
      <c r="F28" s="54">
        <f>VLOOKUP(A28,'[1]2014'!$B$8:$W$121,12,FALSE)</f>
        <v>1843003544</v>
      </c>
      <c r="G28" s="54">
        <f t="shared" si="2"/>
        <v>0</v>
      </c>
      <c r="H28" s="54">
        <f>VLOOKUP(A28,'[1]2014'!$B$8:$W$121,14,FALSE)</f>
        <v>800000000</v>
      </c>
      <c r="I28" s="54">
        <f>VLOOKUP(A28,'[1]2014'!$B$8:$W$121,21,FALSE)</f>
        <v>800000000</v>
      </c>
    </row>
    <row r="29" spans="1:9" ht="15">
      <c r="A29" s="50" t="s">
        <v>352</v>
      </c>
      <c r="C29" s="54">
        <f>VLOOKUP(A29,'[1]2014'!$B$8:$W$121,9,FALSE)</f>
        <v>7070000</v>
      </c>
      <c r="D29" s="54">
        <f>VLOOKUP(A29,'[1]2014'!$B$8:$W$121,10,FALSE)</f>
        <v>7070000</v>
      </c>
      <c r="E29" s="54">
        <f t="shared" si="1"/>
        <v>0</v>
      </c>
      <c r="F29" s="54">
        <f>VLOOKUP(A29,'[1]2014'!$B$8:$W$121,12,FALSE)</f>
        <v>7070000</v>
      </c>
      <c r="G29" s="54">
        <f t="shared" si="2"/>
        <v>0</v>
      </c>
      <c r="H29" s="54">
        <f>VLOOKUP(A29,'[1]2014'!$B$8:$W$121,14,FALSE)</f>
        <v>7070000</v>
      </c>
      <c r="I29" s="54">
        <f>VLOOKUP(A29,'[1]2014'!$B$8:$W$121,21,FALSE)</f>
        <v>7070000</v>
      </c>
    </row>
    <row r="30" spans="1:9" ht="15">
      <c r="A30" s="49" t="s">
        <v>353</v>
      </c>
      <c r="C30" s="54">
        <f>VLOOKUP(A30,'[1]2014'!$B$8:$W$121,9,FALSE)</f>
        <v>2153000</v>
      </c>
      <c r="D30" s="54">
        <f>VLOOKUP(A30,'[1]2014'!$B$8:$W$121,10,FALSE)</f>
        <v>2153000</v>
      </c>
      <c r="E30" s="54">
        <f t="shared" si="1"/>
        <v>0</v>
      </c>
      <c r="F30" s="54">
        <f>VLOOKUP(A30,'[1]2014'!$B$8:$W$121,12,FALSE)</f>
        <v>2153000</v>
      </c>
      <c r="G30" s="54">
        <f t="shared" si="2"/>
        <v>0</v>
      </c>
      <c r="H30" s="54">
        <f>VLOOKUP(A30,'[1]2014'!$B$8:$W$121,14,FALSE)</f>
        <v>2153000</v>
      </c>
      <c r="I30" s="54">
        <f>VLOOKUP(A30,'[1]2014'!$B$8:$W$121,21,FALSE)</f>
        <v>2153000</v>
      </c>
    </row>
    <row r="31" spans="1:9" ht="15">
      <c r="A31" s="50" t="s">
        <v>354</v>
      </c>
      <c r="C31" s="54">
        <f>VLOOKUP(A31,'[1]2014'!$B$8:$W$121,9,FALSE)</f>
        <v>20000</v>
      </c>
      <c r="D31" s="54">
        <f>VLOOKUP(A31,'[1]2014'!$B$8:$W$121,10,FALSE)</f>
        <v>20000</v>
      </c>
      <c r="E31" s="54">
        <f t="shared" si="1"/>
        <v>0</v>
      </c>
      <c r="F31" s="54">
        <f>VLOOKUP(A31,'[1]2014'!$B$8:$W$121,12,FALSE)</f>
        <v>20000</v>
      </c>
      <c r="G31" s="54">
        <f t="shared" si="2"/>
        <v>0</v>
      </c>
      <c r="H31" s="54">
        <f>VLOOKUP(A31,'[1]2014'!$B$8:$W$121,14,FALSE)</f>
        <v>20000</v>
      </c>
      <c r="I31" s="54">
        <f>VLOOKUP(A31,'[1]2014'!$B$8:$W$121,21,FALSE)</f>
        <v>20000</v>
      </c>
    </row>
    <row r="32" spans="1:9" ht="15">
      <c r="A32" s="49" t="s">
        <v>355</v>
      </c>
      <c r="C32" s="54">
        <f>VLOOKUP(A32,'[1]2014'!$B$8:$W$121,9,FALSE)</f>
        <v>0</v>
      </c>
      <c r="D32" s="54">
        <f>VLOOKUP(A32,'[1]2014'!$B$8:$W$121,10,FALSE)</f>
        <v>0</v>
      </c>
      <c r="E32" s="54">
        <f t="shared" si="1"/>
        <v>0</v>
      </c>
      <c r="F32" s="54">
        <f>VLOOKUP(A32,'[1]2014'!$B$8:$W$121,12,FALSE)</f>
        <v>0</v>
      </c>
      <c r="G32" s="54">
        <f t="shared" si="2"/>
        <v>0</v>
      </c>
      <c r="H32" s="54">
        <f>VLOOKUP(A32,'[1]2014'!$B$8:$W$121,14,FALSE)</f>
        <v>0</v>
      </c>
      <c r="I32" s="54">
        <f>VLOOKUP(A32,'[1]2014'!$B$8:$W$121,21,FALSE)</f>
        <v>0</v>
      </c>
    </row>
    <row r="33" spans="1:9" ht="15">
      <c r="A33" s="50" t="s">
        <v>356</v>
      </c>
      <c r="C33" s="54">
        <f>VLOOKUP(A33,'[1]2014'!$B$8:$W$121,9,FALSE)</f>
        <v>3803000</v>
      </c>
      <c r="D33" s="54">
        <f>VLOOKUP(A33,'[1]2014'!$B$8:$W$121,10,FALSE)</f>
        <v>3803000</v>
      </c>
      <c r="E33" s="54">
        <f t="shared" si="1"/>
        <v>0</v>
      </c>
      <c r="F33" s="54">
        <f>VLOOKUP(A33,'[1]2014'!$B$8:$W$121,12,FALSE)</f>
        <v>3803000</v>
      </c>
      <c r="G33" s="54">
        <f t="shared" si="2"/>
        <v>0</v>
      </c>
      <c r="H33" s="54">
        <f>VLOOKUP(A33,'[1]2014'!$B$8:$W$121,14,FALSE)</f>
        <v>3803000</v>
      </c>
      <c r="I33" s="54">
        <f>VLOOKUP(A33,'[1]2014'!$B$8:$W$121,21,FALSE)</f>
        <v>3803000</v>
      </c>
    </row>
    <row r="34" spans="1:9" ht="15">
      <c r="A34" s="49" t="s">
        <v>357</v>
      </c>
      <c r="C34" s="54">
        <f>VLOOKUP(A34,'[1]2014'!$B$8:$W$121,9,FALSE)</f>
        <v>9828525</v>
      </c>
      <c r="D34" s="54">
        <f>VLOOKUP(A34,'[1]2014'!$B$8:$W$121,10,FALSE)</f>
        <v>9828525</v>
      </c>
      <c r="E34" s="54">
        <f t="shared" si="1"/>
        <v>0</v>
      </c>
      <c r="F34" s="54">
        <f>VLOOKUP(A34,'[1]2014'!$B$8:$W$121,12,FALSE)</f>
        <v>9828525</v>
      </c>
      <c r="G34" s="54">
        <f t="shared" si="2"/>
        <v>0</v>
      </c>
      <c r="H34" s="54">
        <f>VLOOKUP(A34,'[1]2014'!$B$8:$W$121,14,FALSE)</f>
        <v>8497266</v>
      </c>
      <c r="I34" s="54">
        <f>VLOOKUP(A34,'[1]2014'!$B$8:$W$121,21,FALSE)</f>
        <v>8497266</v>
      </c>
    </row>
    <row r="35" spans="1:9" ht="15">
      <c r="A35" s="49" t="s">
        <v>358</v>
      </c>
      <c r="C35" s="54">
        <f>VLOOKUP(A35,'[1]2014'!$B$8:$W$121,9,FALSE)</f>
        <v>30112086</v>
      </c>
      <c r="D35" s="54">
        <f>VLOOKUP(A35,'[1]2014'!$B$8:$W$121,10,FALSE)</f>
        <v>30112086</v>
      </c>
      <c r="E35" s="54">
        <f t="shared" si="1"/>
        <v>0</v>
      </c>
      <c r="F35" s="54">
        <f>VLOOKUP(A35,'[1]2014'!$B$8:$W$121,12,FALSE)</f>
        <v>30112086</v>
      </c>
      <c r="G35" s="54">
        <f t="shared" si="2"/>
        <v>0</v>
      </c>
      <c r="H35" s="54">
        <f>VLOOKUP(A35,'[1]2014'!$B$8:$W$121,14,FALSE)</f>
        <v>23059977</v>
      </c>
      <c r="I35" s="54">
        <f>VLOOKUP(A35,'[1]2014'!$B$8:$W$121,21,FALSE)</f>
        <v>20449051</v>
      </c>
    </row>
    <row r="36" spans="1:9" ht="15">
      <c r="A36" s="50" t="s">
        <v>359</v>
      </c>
      <c r="C36" s="54">
        <f>VLOOKUP(A36,'[1]2014'!$B$8:$W$121,9,FALSE)</f>
        <v>0</v>
      </c>
      <c r="D36" s="54">
        <f>VLOOKUP(A36,'[1]2014'!$B$8:$W$121,10,FALSE)</f>
        <v>0</v>
      </c>
      <c r="E36" s="54">
        <f t="shared" si="1"/>
        <v>0</v>
      </c>
      <c r="F36" s="54">
        <f>VLOOKUP(A36,'[1]2014'!$B$8:$W$121,12,FALSE)</f>
        <v>0</v>
      </c>
      <c r="G36" s="54">
        <f t="shared" si="2"/>
        <v>0</v>
      </c>
      <c r="H36" s="54">
        <f>VLOOKUP(A36,'[1]2014'!$B$8:$W$121,14,FALSE)</f>
        <v>0</v>
      </c>
      <c r="I36" s="54">
        <f>VLOOKUP(A36,'[1]2014'!$B$8:$W$121,21,FALSE)</f>
        <v>0</v>
      </c>
    </row>
    <row r="37" spans="1:9" ht="15">
      <c r="A37" s="49" t="s">
        <v>360</v>
      </c>
      <c r="C37" s="54">
        <f>VLOOKUP(A37,'[1]2014'!$B$8:$W$121,9,FALSE)</f>
        <v>442643316.19</v>
      </c>
      <c r="D37" s="54">
        <f>VLOOKUP(A37,'[1]2014'!$B$8:$W$121,10,FALSE)</f>
        <v>442643316.19</v>
      </c>
      <c r="E37" s="54">
        <f t="shared" si="1"/>
        <v>0</v>
      </c>
      <c r="F37" s="54">
        <f>VLOOKUP(A37,'[1]2014'!$B$8:$W$121,12,FALSE)</f>
        <v>442643316.19</v>
      </c>
      <c r="G37" s="54">
        <f t="shared" si="2"/>
        <v>0</v>
      </c>
      <c r="H37" s="54">
        <f>VLOOKUP(A37,'[1]2014'!$B$8:$W$121,14,FALSE)</f>
        <v>423233161</v>
      </c>
      <c r="I37" s="54">
        <f>VLOOKUP(A37,'[1]2014'!$B$8:$W$121,21,FALSE)</f>
        <v>423233161</v>
      </c>
    </row>
    <row r="38" spans="1:9" ht="15">
      <c r="A38" s="49" t="s">
        <v>361</v>
      </c>
      <c r="C38" s="54">
        <f>VLOOKUP(A38,'[1]2014'!$B$8:$W$121,9,FALSE)</f>
        <v>1019086959.09</v>
      </c>
      <c r="D38" s="54">
        <f>VLOOKUP(A38,'[1]2014'!$B$8:$W$121,10,FALSE)</f>
        <v>1019086959.09</v>
      </c>
      <c r="E38" s="54">
        <f t="shared" si="1"/>
        <v>0</v>
      </c>
      <c r="F38" s="54">
        <f>VLOOKUP(A38,'[1]2014'!$B$8:$W$121,12,FALSE)</f>
        <v>1019038791</v>
      </c>
      <c r="G38" s="54">
        <f t="shared" si="2"/>
        <v>48168.09000003338</v>
      </c>
      <c r="H38" s="54">
        <f>VLOOKUP(A38,'[1]2014'!$B$8:$W$121,14,FALSE)</f>
        <v>927958629</v>
      </c>
      <c r="I38" s="54">
        <f>VLOOKUP(A38,'[1]2014'!$B$8:$W$121,21,FALSE)</f>
        <v>927958629</v>
      </c>
    </row>
    <row r="39" spans="1:9" ht="15">
      <c r="A39" s="49" t="s">
        <v>362</v>
      </c>
      <c r="C39" s="54">
        <f>VLOOKUP(A39,'[1]2014'!$B$8:$W$121,9,FALSE)</f>
        <v>1889640</v>
      </c>
      <c r="D39" s="54">
        <f>VLOOKUP(A39,'[1]2014'!$B$8:$W$121,10,FALSE)</f>
        <v>1889640</v>
      </c>
      <c r="E39" s="54">
        <f t="shared" si="1"/>
        <v>0</v>
      </c>
      <c r="F39" s="54">
        <f>VLOOKUP(A39,'[1]2014'!$B$8:$W$121,12,FALSE)</f>
        <v>1889640</v>
      </c>
      <c r="G39" s="54">
        <f t="shared" si="2"/>
        <v>0</v>
      </c>
      <c r="H39" s="54">
        <f>VLOOKUP(A39,'[1]2014'!$B$8:$W$121,14,FALSE)</f>
        <v>1889640</v>
      </c>
      <c r="I39" s="54">
        <f>VLOOKUP(A39,'[1]2014'!$B$8:$W$121,21,FALSE)</f>
        <v>1889640</v>
      </c>
    </row>
    <row r="40" spans="1:9" ht="15">
      <c r="A40" s="50" t="s">
        <v>363</v>
      </c>
      <c r="C40" s="54">
        <f>VLOOKUP(A40,'[1]2014'!$B$8:$W$121,9,FALSE)</f>
        <v>9839783</v>
      </c>
      <c r="D40" s="54">
        <f>VLOOKUP(A40,'[1]2014'!$B$8:$W$121,10,FALSE)</f>
        <v>9839783</v>
      </c>
      <c r="E40" s="54">
        <f t="shared" si="1"/>
        <v>0</v>
      </c>
      <c r="F40" s="54">
        <f>VLOOKUP(A40,'[1]2014'!$B$8:$W$121,12,FALSE)</f>
        <v>8739783</v>
      </c>
      <c r="G40" s="54">
        <f t="shared" si="2"/>
        <v>1100000</v>
      </c>
      <c r="H40" s="54">
        <f>VLOOKUP(A40,'[1]2014'!$B$8:$W$121,14,FALSE)</f>
        <v>8739783</v>
      </c>
      <c r="I40" s="54">
        <f>VLOOKUP(A40,'[1]2014'!$B$8:$W$121,21,FALSE)</f>
        <v>8739783</v>
      </c>
    </row>
    <row r="41" spans="1:9" ht="15">
      <c r="A41" s="49" t="s">
        <v>364</v>
      </c>
      <c r="C41" s="54">
        <f>VLOOKUP(A41,'[1]2014'!$B$8:$W$121,9,FALSE)</f>
        <v>638000000</v>
      </c>
      <c r="D41" s="54">
        <f>VLOOKUP(A41,'[1]2014'!$B$8:$W$121,10,FALSE)</f>
        <v>638000000</v>
      </c>
      <c r="E41" s="54">
        <f t="shared" si="1"/>
        <v>0</v>
      </c>
      <c r="F41" s="54">
        <f>VLOOKUP(A41,'[1]2014'!$B$8:$W$121,12,FALSE)</f>
        <v>638000000</v>
      </c>
      <c r="G41" s="54">
        <f t="shared" si="2"/>
        <v>0</v>
      </c>
      <c r="H41" s="54">
        <f>VLOOKUP(A41,'[1]2014'!$B$8:$W$121,14,FALSE)</f>
        <v>638000000</v>
      </c>
      <c r="I41" s="54">
        <f>VLOOKUP(A41,'[1]2014'!$B$8:$W$121,21,FALSE)</f>
        <v>638000000</v>
      </c>
    </row>
    <row r="42" spans="1:9" ht="15">
      <c r="A42" s="50" t="s">
        <v>365</v>
      </c>
      <c r="C42" s="54">
        <f>VLOOKUP(A42,'[1]2014'!$B$8:$W$121,9,FALSE)</f>
        <v>1160790</v>
      </c>
      <c r="D42" s="54">
        <f>VLOOKUP(A42,'[1]2014'!$B$8:$W$121,10,FALSE)</f>
        <v>1160790</v>
      </c>
      <c r="E42" s="54">
        <f t="shared" si="1"/>
        <v>0</v>
      </c>
      <c r="F42" s="54">
        <f>VLOOKUP(A42,'[1]2014'!$B$8:$W$121,12,FALSE)</f>
        <v>1160790</v>
      </c>
      <c r="G42" s="54">
        <f t="shared" si="2"/>
        <v>0</v>
      </c>
      <c r="H42" s="54">
        <f>VLOOKUP(A42,'[1]2014'!$B$8:$W$121,14,FALSE)</f>
        <v>1160790</v>
      </c>
      <c r="I42" s="54">
        <f>VLOOKUP(A42,'[1]2014'!$B$8:$W$121,21,FALSE)</f>
        <v>1160790</v>
      </c>
    </row>
    <row r="43" spans="1:9" ht="15">
      <c r="A43" s="50" t="s">
        <v>366</v>
      </c>
      <c r="C43" s="54">
        <f>VLOOKUP(A43,'[1]2014'!$B$8:$W$121,9,FALSE)</f>
        <v>7009645</v>
      </c>
      <c r="D43" s="54">
        <f>VLOOKUP(A43,'[1]2014'!$B$8:$W$121,10,FALSE)</f>
        <v>7009645</v>
      </c>
      <c r="E43" s="54">
        <f t="shared" si="1"/>
        <v>0</v>
      </c>
      <c r="F43" s="54">
        <f>VLOOKUP(A43,'[1]2014'!$B$8:$W$121,12,FALSE)</f>
        <v>7009645</v>
      </c>
      <c r="G43" s="54">
        <f t="shared" si="2"/>
        <v>0</v>
      </c>
      <c r="H43" s="54">
        <f>VLOOKUP(A43,'[1]2014'!$B$8:$W$121,14,FALSE)</f>
        <v>7009645</v>
      </c>
      <c r="I43" s="54">
        <f>VLOOKUP(A43,'[1]2014'!$B$8:$W$121,21,FALSE)</f>
        <v>7009645</v>
      </c>
    </row>
    <row r="44" spans="1:9" ht="15">
      <c r="A44" s="49" t="s">
        <v>367</v>
      </c>
      <c r="C44" s="54">
        <f>VLOOKUP(A44,'[1]2014'!$B$8:$W$121,9,FALSE)</f>
        <v>0</v>
      </c>
      <c r="D44" s="54">
        <f>VLOOKUP(A44,'[1]2014'!$B$8:$W$121,10,FALSE)</f>
        <v>0</v>
      </c>
      <c r="E44" s="54">
        <f t="shared" si="1"/>
        <v>0</v>
      </c>
      <c r="F44" s="54">
        <f>VLOOKUP(A44,'[1]2014'!$B$8:$W$121,12,FALSE)</f>
        <v>0</v>
      </c>
      <c r="G44" s="54">
        <f t="shared" si="2"/>
        <v>0</v>
      </c>
      <c r="H44" s="54">
        <f>VLOOKUP(A44,'[1]2014'!$B$8:$W$121,14,FALSE)</f>
        <v>0</v>
      </c>
      <c r="I44" s="54">
        <f>VLOOKUP(A44,'[1]2014'!$B$8:$W$121,21,FALSE)</f>
        <v>0</v>
      </c>
    </row>
    <row r="45" spans="1:9" ht="15">
      <c r="A45" s="50" t="s">
        <v>368</v>
      </c>
      <c r="C45" s="54">
        <f>VLOOKUP(A45,'[1]2014'!$B$8:$W$121,9,FALSE)</f>
        <v>3036250</v>
      </c>
      <c r="D45" s="54">
        <f>VLOOKUP(A45,'[1]2014'!$B$8:$W$121,10,FALSE)</f>
        <v>3036250</v>
      </c>
      <c r="E45" s="54">
        <f t="shared" si="1"/>
        <v>0</v>
      </c>
      <c r="F45" s="54">
        <f>VLOOKUP(A45,'[1]2014'!$B$8:$W$121,12,FALSE)</f>
        <v>3036250</v>
      </c>
      <c r="G45" s="54">
        <f t="shared" si="2"/>
        <v>0</v>
      </c>
      <c r="H45" s="54">
        <f>VLOOKUP(A45,'[1]2014'!$B$8:$W$121,14,FALSE)</f>
        <v>3036250</v>
      </c>
      <c r="I45" s="54">
        <f>VLOOKUP(A45,'[1]2014'!$B$8:$W$121,21,FALSE)</f>
        <v>3036250</v>
      </c>
    </row>
    <row r="46" spans="1:9" ht="15">
      <c r="A46" s="50" t="s">
        <v>369</v>
      </c>
      <c r="C46" s="54">
        <f>VLOOKUP(A46,'[1]2014'!$B$8:$W$121,9,FALSE)</f>
        <v>4086700</v>
      </c>
      <c r="D46" s="54">
        <f>VLOOKUP(A46,'[1]2014'!$B$8:$W$121,10,FALSE)</f>
        <v>4086700</v>
      </c>
      <c r="E46" s="54">
        <f t="shared" si="1"/>
        <v>0</v>
      </c>
      <c r="F46" s="54">
        <f>VLOOKUP(A46,'[1]2014'!$B$8:$W$121,12,FALSE)</f>
        <v>1829050</v>
      </c>
      <c r="G46" s="54">
        <f t="shared" si="2"/>
        <v>2257650</v>
      </c>
      <c r="H46" s="54">
        <f>VLOOKUP(A46,'[1]2014'!$B$8:$W$121,14,FALSE)</f>
        <v>1829050</v>
      </c>
      <c r="I46" s="54">
        <f>VLOOKUP(A46,'[1]2014'!$B$8:$W$121,21,FALSE)</f>
        <v>1829050</v>
      </c>
    </row>
    <row r="47" spans="1:9" ht="15">
      <c r="A47" s="49" t="s">
        <v>370</v>
      </c>
      <c r="C47" s="54">
        <f>VLOOKUP(A47,'[1]2014'!$B$8:$W$121,9,FALSE)</f>
        <v>0</v>
      </c>
      <c r="D47" s="54">
        <f>VLOOKUP(A47,'[1]2014'!$B$8:$W$121,10,FALSE)</f>
        <v>0</v>
      </c>
      <c r="E47" s="54">
        <f t="shared" si="1"/>
        <v>0</v>
      </c>
      <c r="F47" s="54">
        <f>VLOOKUP(A47,'[1]2014'!$B$8:$W$121,12,FALSE)</f>
        <v>0</v>
      </c>
      <c r="G47" s="54">
        <f t="shared" si="2"/>
        <v>0</v>
      </c>
      <c r="H47" s="54">
        <f>VLOOKUP(A47,'[1]2014'!$B$8:$W$121,14,FALSE)</f>
        <v>0</v>
      </c>
      <c r="I47" s="54">
        <f>VLOOKUP(A47,'[1]2014'!$B$8:$W$121,21,FALSE)</f>
        <v>0</v>
      </c>
    </row>
    <row r="48" spans="1:9" ht="15">
      <c r="A48" s="50" t="s">
        <v>371</v>
      </c>
      <c r="C48" s="54">
        <f>VLOOKUP(A48,'[1]2014'!$B$8:$W$121,9,FALSE)</f>
        <v>0</v>
      </c>
      <c r="D48" s="54">
        <f>VLOOKUP(A48,'[1]2014'!$B$8:$W$121,10,FALSE)</f>
        <v>0</v>
      </c>
      <c r="E48" s="54">
        <f t="shared" si="1"/>
        <v>0</v>
      </c>
      <c r="F48" s="54">
        <f>VLOOKUP(A48,'[1]2014'!$B$8:$W$121,12,FALSE)</f>
        <v>0</v>
      </c>
      <c r="G48" s="54">
        <f t="shared" si="2"/>
        <v>0</v>
      </c>
      <c r="H48" s="54">
        <f>VLOOKUP(A48,'[1]2014'!$B$8:$W$121,14,FALSE)</f>
        <v>0</v>
      </c>
      <c r="I48" s="54">
        <f>VLOOKUP(A48,'[1]2014'!$B$8:$W$121,21,FALSE)</f>
        <v>0</v>
      </c>
    </row>
    <row r="49" spans="1:9" ht="15">
      <c r="A49" s="49" t="s">
        <v>372</v>
      </c>
      <c r="C49" s="54">
        <f>VLOOKUP(A49,'[1]2014'!$B$8:$W$121,9,FALSE)</f>
        <v>6856200</v>
      </c>
      <c r="D49" s="54">
        <f>VLOOKUP(A49,'[1]2014'!$B$8:$W$121,10,FALSE)</f>
        <v>6856200</v>
      </c>
      <c r="E49" s="54">
        <f t="shared" si="1"/>
        <v>0</v>
      </c>
      <c r="F49" s="54">
        <f>VLOOKUP(A49,'[1]2014'!$B$8:$W$121,12,FALSE)</f>
        <v>6856200</v>
      </c>
      <c r="G49" s="54">
        <f t="shared" si="2"/>
        <v>0</v>
      </c>
      <c r="H49" s="54">
        <f>VLOOKUP(A49,'[1]2014'!$B$8:$W$121,14,FALSE)</f>
        <v>6856200</v>
      </c>
      <c r="I49" s="54">
        <f>VLOOKUP(A49,'[1]2014'!$B$8:$W$121,21,FALSE)</f>
        <v>6856200</v>
      </c>
    </row>
    <row r="50" spans="1:9" ht="15">
      <c r="A50" s="49" t="s">
        <v>373</v>
      </c>
      <c r="C50" s="54">
        <f>VLOOKUP(A50,'[1]2014'!$B$8:$W$121,9,FALSE)</f>
        <v>118333334</v>
      </c>
      <c r="D50" s="54">
        <f>VLOOKUP(A50,'[1]2014'!$B$8:$W$121,10,FALSE)</f>
        <v>118333334</v>
      </c>
      <c r="E50" s="54">
        <f t="shared" si="1"/>
        <v>0</v>
      </c>
      <c r="F50" s="54">
        <f>VLOOKUP(A50,'[1]2014'!$B$8:$W$121,12,FALSE)</f>
        <v>118333334</v>
      </c>
      <c r="G50" s="54">
        <f t="shared" si="2"/>
        <v>0</v>
      </c>
      <c r="H50" s="54">
        <f>VLOOKUP(A50,'[1]2014'!$B$8:$W$121,14,FALSE)</f>
        <v>110099422.32</v>
      </c>
      <c r="I50" s="54">
        <f>VLOOKUP(A50,'[1]2014'!$B$8:$W$121,21,FALSE)</f>
        <v>110099422.32</v>
      </c>
    </row>
    <row r="51" spans="1:9" ht="15">
      <c r="A51" s="50" t="s">
        <v>374</v>
      </c>
      <c r="C51" s="54">
        <f>VLOOKUP(A51,'[1]2014'!$B$8:$W$121,9,FALSE)</f>
        <v>8447133</v>
      </c>
      <c r="D51" s="54">
        <f>VLOOKUP(A51,'[1]2014'!$B$8:$W$121,10,FALSE)</f>
        <v>8447133</v>
      </c>
      <c r="E51" s="54">
        <f t="shared" si="1"/>
        <v>0</v>
      </c>
      <c r="F51" s="54">
        <f>VLOOKUP(A51,'[1]2014'!$B$8:$W$121,12,FALSE)</f>
        <v>5464133</v>
      </c>
      <c r="G51" s="54">
        <f t="shared" si="2"/>
        <v>2983000</v>
      </c>
      <c r="H51" s="54">
        <f>VLOOKUP(A51,'[1]2014'!$B$8:$W$121,14,FALSE)</f>
        <v>5464133</v>
      </c>
      <c r="I51" s="54">
        <f>VLOOKUP(A51,'[1]2014'!$B$8:$W$121,21,FALSE)</f>
        <v>5464133</v>
      </c>
    </row>
    <row r="52" spans="1:9" ht="15">
      <c r="A52" s="53" t="s">
        <v>375</v>
      </c>
      <c r="C52" s="54">
        <f>VLOOKUP(A52,'[1]2014'!$B$8:$W$121,9,FALSE)</f>
        <v>36541487.06</v>
      </c>
      <c r="D52" s="54">
        <f>VLOOKUP(A52,'[1]2014'!$B$8:$W$121,10,FALSE)</f>
        <v>36328090</v>
      </c>
      <c r="E52" s="54">
        <f t="shared" si="1"/>
        <v>213397.06000000238</v>
      </c>
      <c r="F52" s="54">
        <f>VLOOKUP(A52,'[1]2014'!$B$8:$W$121,12,FALSE)</f>
        <v>36328090</v>
      </c>
      <c r="G52" s="54">
        <f t="shared" si="2"/>
        <v>0</v>
      </c>
      <c r="H52" s="54">
        <f>VLOOKUP(A52,'[1]2014'!$B$8:$W$121,14,FALSE)</f>
        <v>36295160</v>
      </c>
      <c r="I52" s="54">
        <f>VLOOKUP(A52,'[1]2014'!$B$8:$W$121,21,FALSE)</f>
        <v>36295160</v>
      </c>
    </row>
    <row r="53" spans="1:9" ht="15">
      <c r="A53" s="53" t="s">
        <v>376</v>
      </c>
      <c r="C53" s="54">
        <f>VLOOKUP(A53,'[1]2014'!$B$8:$W$121,9,FALSE)</f>
        <v>255681049</v>
      </c>
      <c r="D53" s="54">
        <f>VLOOKUP(A53,'[1]2014'!$B$8:$W$121,10,FALSE)</f>
        <v>255680440</v>
      </c>
      <c r="E53" s="54">
        <f t="shared" si="1"/>
        <v>609</v>
      </c>
      <c r="F53" s="54">
        <f>VLOOKUP(A53,'[1]2014'!$B$8:$W$121,12,FALSE)</f>
        <v>255680440</v>
      </c>
      <c r="G53" s="54">
        <f t="shared" si="2"/>
        <v>0</v>
      </c>
      <c r="H53" s="54">
        <f>VLOOKUP(A53,'[1]2014'!$B$8:$W$121,14,FALSE)</f>
        <v>255680440</v>
      </c>
      <c r="I53" s="54">
        <f>VLOOKUP(A53,'[1]2014'!$B$8:$W$121,21,FALSE)</f>
        <v>255680440</v>
      </c>
    </row>
    <row r="54" spans="1:9" ht="15">
      <c r="A54" s="53" t="s">
        <v>377</v>
      </c>
      <c r="C54" s="54">
        <f>VLOOKUP(A54,'[1]2014'!$B$8:$W$121,9,FALSE)</f>
        <v>12608570</v>
      </c>
      <c r="D54" s="54">
        <f>VLOOKUP(A54,'[1]2014'!$B$8:$W$121,10,FALSE)</f>
        <v>12608570</v>
      </c>
      <c r="E54" s="54">
        <f t="shared" si="1"/>
        <v>0</v>
      </c>
      <c r="F54" s="54">
        <f>VLOOKUP(A54,'[1]2014'!$B$8:$W$121,12,FALSE)</f>
        <v>12608570</v>
      </c>
      <c r="G54" s="54">
        <f t="shared" si="2"/>
        <v>0</v>
      </c>
      <c r="H54" s="54">
        <f>VLOOKUP(A54,'[1]2014'!$B$8:$W$121,14,FALSE)</f>
        <v>12608570</v>
      </c>
      <c r="I54" s="54">
        <f>VLOOKUP(A54,'[1]2014'!$B$8:$W$121,21,FALSE)</f>
        <v>12608570</v>
      </c>
    </row>
    <row r="55" spans="1:9" ht="15">
      <c r="A55" s="53" t="s">
        <v>378</v>
      </c>
      <c r="C55" s="54">
        <f>VLOOKUP(A55,'[1]2014'!$B$8:$W$121,9,FALSE)</f>
        <v>61947654.72</v>
      </c>
      <c r="D55" s="54">
        <f>VLOOKUP(A55,'[1]2014'!$B$8:$W$121,10,FALSE)</f>
        <v>61947654.72</v>
      </c>
      <c r="E55" s="54">
        <f t="shared" si="1"/>
        <v>0</v>
      </c>
      <c r="F55" s="54">
        <f>VLOOKUP(A55,'[1]2014'!$B$8:$W$121,12,FALSE)</f>
        <v>60511643.71999999</v>
      </c>
      <c r="G55" s="54">
        <f t="shared" si="2"/>
        <v>1436011.0000000075</v>
      </c>
      <c r="H55" s="54">
        <f>VLOOKUP(A55,'[1]2014'!$B$8:$W$121,14,FALSE)</f>
        <v>59823200.779999994</v>
      </c>
      <c r="I55" s="54">
        <f>VLOOKUP(A55,'[1]2014'!$B$8:$W$121,21,FALSE)</f>
        <v>59823200.779999994</v>
      </c>
    </row>
    <row r="56" spans="1:9" ht="15">
      <c r="A56" s="53" t="s">
        <v>379</v>
      </c>
      <c r="C56" s="54">
        <f>VLOOKUP(A56,'[1]2014'!$B$8:$W$121,9,FALSE)</f>
        <v>148688818.29</v>
      </c>
      <c r="D56" s="54">
        <f>VLOOKUP(A56,'[1]2014'!$B$8:$W$121,10,FALSE)</f>
        <v>148688818.29</v>
      </c>
      <c r="E56" s="54">
        <f t="shared" si="1"/>
        <v>0</v>
      </c>
      <c r="F56" s="54">
        <f>VLOOKUP(A56,'[1]2014'!$B$8:$W$121,12,FALSE)</f>
        <v>144332615.29000002</v>
      </c>
      <c r="G56" s="54">
        <f t="shared" si="2"/>
        <v>4356202.99999997</v>
      </c>
      <c r="H56" s="54">
        <f>VLOOKUP(A56,'[1]2014'!$B$8:$W$121,14,FALSE)</f>
        <v>144310140.29000002</v>
      </c>
      <c r="I56" s="54">
        <f>VLOOKUP(A56,'[1]2014'!$B$8:$W$121,21,FALSE)</f>
        <v>144310140.29000002</v>
      </c>
    </row>
    <row r="57" spans="1:9" ht="15">
      <c r="A57" s="49" t="s">
        <v>380</v>
      </c>
      <c r="C57" s="54">
        <f>VLOOKUP(A57,'[1]2014'!$B$8:$W$121,9,FALSE)</f>
        <v>236731320</v>
      </c>
      <c r="D57" s="54">
        <f>VLOOKUP(A57,'[1]2014'!$B$8:$W$121,10,FALSE)</f>
        <v>236731320</v>
      </c>
      <c r="E57" s="54">
        <f t="shared" si="1"/>
        <v>0</v>
      </c>
      <c r="F57" s="54">
        <f>VLOOKUP(A57,'[1]2014'!$B$8:$W$121,12,FALSE)</f>
        <v>236431320</v>
      </c>
      <c r="G57" s="54">
        <f t="shared" si="2"/>
        <v>300000</v>
      </c>
      <c r="H57" s="54">
        <f>VLOOKUP(A57,'[1]2014'!$B$8:$W$121,14,FALSE)</f>
        <v>222975910</v>
      </c>
      <c r="I57" s="54">
        <f>VLOOKUP(A57,'[1]2014'!$B$8:$W$121,21,FALSE)</f>
        <v>222975910</v>
      </c>
    </row>
    <row r="58" spans="1:9" ht="15">
      <c r="A58" s="49" t="s">
        <v>381</v>
      </c>
      <c r="C58" s="54">
        <f>VLOOKUP(A58,'[1]2014'!$B$8:$W$121,9,FALSE)</f>
        <v>218261038</v>
      </c>
      <c r="D58" s="54">
        <f>VLOOKUP(A58,'[1]2014'!$B$8:$W$121,10,FALSE)</f>
        <v>218261038</v>
      </c>
      <c r="E58" s="54">
        <f t="shared" si="1"/>
        <v>0</v>
      </c>
      <c r="F58" s="54">
        <f>VLOOKUP(A58,'[1]2014'!$B$8:$W$121,12,FALSE)</f>
        <v>218261038</v>
      </c>
      <c r="G58" s="54">
        <f t="shared" si="2"/>
        <v>0</v>
      </c>
      <c r="H58" s="54">
        <f>VLOOKUP(A58,'[1]2014'!$B$8:$W$121,14,FALSE)</f>
        <v>191821184</v>
      </c>
      <c r="I58" s="54">
        <f>VLOOKUP(A58,'[1]2014'!$B$8:$W$121,21,FALSE)</f>
        <v>191821184</v>
      </c>
    </row>
    <row r="59" spans="1:9" ht="15">
      <c r="A59" s="49" t="s">
        <v>382</v>
      </c>
      <c r="C59" s="54">
        <f>VLOOKUP(A59,'[1]2014'!$B$8:$W$121,9,FALSE)</f>
        <v>591101147</v>
      </c>
      <c r="D59" s="54">
        <f>VLOOKUP(A59,'[1]2014'!$B$8:$W$121,10,FALSE)</f>
        <v>591101147</v>
      </c>
      <c r="E59" s="54">
        <f t="shared" si="1"/>
        <v>0</v>
      </c>
      <c r="F59" s="54">
        <f>VLOOKUP(A59,'[1]2014'!$B$8:$W$121,12,FALSE)</f>
        <v>591101147</v>
      </c>
      <c r="G59" s="54">
        <f t="shared" si="2"/>
        <v>0</v>
      </c>
      <c r="H59" s="54">
        <f>VLOOKUP(A59,'[1]2014'!$B$8:$W$121,14,FALSE)</f>
        <v>591039059</v>
      </c>
      <c r="I59" s="54">
        <f>VLOOKUP(A59,'[1]2014'!$B$8:$W$121,21,FALSE)</f>
        <v>591039059</v>
      </c>
    </row>
    <row r="60" spans="1:9" ht="15">
      <c r="A60" s="49" t="s">
        <v>383</v>
      </c>
      <c r="C60" s="54">
        <f>VLOOKUP(A60,'[1]2014'!$B$8:$W$121,9,FALSE)</f>
        <v>100000000</v>
      </c>
      <c r="D60" s="54">
        <f>VLOOKUP(A60,'[1]2014'!$B$8:$W$121,10,FALSE)</f>
        <v>100000000</v>
      </c>
      <c r="E60" s="54">
        <f t="shared" si="1"/>
        <v>0</v>
      </c>
      <c r="F60" s="54">
        <f>VLOOKUP(A60,'[1]2014'!$B$8:$W$121,12,FALSE)</f>
        <v>100000000</v>
      </c>
      <c r="G60" s="54">
        <f t="shared" si="2"/>
        <v>0</v>
      </c>
      <c r="H60" s="54">
        <f>VLOOKUP(A60,'[1]2014'!$B$8:$W$121,14,FALSE)</f>
        <v>100000000</v>
      </c>
      <c r="I60" s="54">
        <f>VLOOKUP(A60,'[1]2014'!$B$8:$W$121,21,FALSE)</f>
        <v>100000000</v>
      </c>
    </row>
    <row r="61" spans="1:9" ht="15">
      <c r="A61" s="49" t="s">
        <v>384</v>
      </c>
      <c r="C61" s="54">
        <f>VLOOKUP(A61,'[1]2014'!$B$8:$W$121,9,FALSE)</f>
        <v>1314101144</v>
      </c>
      <c r="D61" s="54">
        <f>VLOOKUP(A61,'[1]2014'!$B$8:$W$121,10,FALSE)</f>
        <v>1314101144</v>
      </c>
      <c r="E61" s="54">
        <f t="shared" si="1"/>
        <v>0</v>
      </c>
      <c r="F61" s="54">
        <f>VLOOKUP(A61,'[1]2014'!$B$8:$W$121,12,FALSE)</f>
        <v>1314101144</v>
      </c>
      <c r="G61" s="54">
        <f t="shared" si="2"/>
        <v>0</v>
      </c>
      <c r="H61" s="54">
        <f>VLOOKUP(A61,'[1]2014'!$B$8:$W$121,14,FALSE)</f>
        <v>1314101144</v>
      </c>
      <c r="I61" s="54">
        <f>VLOOKUP(A61,'[1]2014'!$B$8:$W$121,21,FALSE)</f>
        <v>1314101144</v>
      </c>
    </row>
    <row r="62" spans="1:9" ht="15">
      <c r="A62" s="49" t="s">
        <v>385</v>
      </c>
      <c r="C62" s="54">
        <f>VLOOKUP(A62,'[1]2014'!$B$8:$W$121,9,FALSE)</f>
        <v>393095246</v>
      </c>
      <c r="D62" s="54">
        <f>VLOOKUP(A62,'[1]2014'!$B$8:$W$121,10,FALSE)</f>
        <v>393095246</v>
      </c>
      <c r="E62" s="54">
        <f t="shared" si="1"/>
        <v>0</v>
      </c>
      <c r="F62" s="54">
        <f>VLOOKUP(A62,'[1]2014'!$B$8:$W$121,12,FALSE)</f>
        <v>393095246</v>
      </c>
      <c r="G62" s="54">
        <f t="shared" si="2"/>
        <v>0</v>
      </c>
      <c r="H62" s="54">
        <f>VLOOKUP(A62,'[1]2014'!$B$8:$W$121,14,FALSE)</f>
        <v>302577596</v>
      </c>
      <c r="I62" s="54">
        <f>VLOOKUP(A62,'[1]2014'!$B$8:$W$121,21,FALSE)</f>
        <v>302733500</v>
      </c>
    </row>
    <row r="63" spans="1:9" ht="15">
      <c r="A63" s="50" t="s">
        <v>386</v>
      </c>
      <c r="C63" s="54">
        <f>VLOOKUP(A63,'[1]2014'!$B$8:$W$121,9,FALSE)</f>
        <v>242755444</v>
      </c>
      <c r="D63" s="54">
        <f>VLOOKUP(A63,'[1]2014'!$B$8:$W$121,10,FALSE)</f>
        <v>242755444</v>
      </c>
      <c r="E63" s="54">
        <f t="shared" si="1"/>
        <v>0</v>
      </c>
      <c r="F63" s="54">
        <f>VLOOKUP(A63,'[1]2014'!$B$8:$W$121,12,FALSE)</f>
        <v>242755444</v>
      </c>
      <c r="G63" s="54">
        <f t="shared" si="2"/>
        <v>0</v>
      </c>
      <c r="H63" s="54">
        <f>VLOOKUP(A63,'[1]2014'!$B$8:$W$121,14,FALSE)</f>
        <v>242755444</v>
      </c>
      <c r="I63" s="54">
        <f>VLOOKUP(A63,'[1]2014'!$B$8:$W$121,21,FALSE)</f>
        <v>242755444</v>
      </c>
    </row>
    <row r="64" spans="1:9" ht="15">
      <c r="A64" s="49" t="s">
        <v>387</v>
      </c>
      <c r="C64" s="54">
        <f>VLOOKUP(A64,'[1]2014'!$B$8:$W$121,9,FALSE)</f>
        <v>28149310</v>
      </c>
      <c r="D64" s="54">
        <f>VLOOKUP(A64,'[1]2014'!$B$8:$W$121,10,FALSE)</f>
        <v>27711746</v>
      </c>
      <c r="E64" s="54">
        <f t="shared" si="1"/>
        <v>437564</v>
      </c>
      <c r="F64" s="54">
        <f>VLOOKUP(A64,'[1]2014'!$B$8:$W$121,12,FALSE)</f>
        <v>26752266</v>
      </c>
      <c r="G64" s="54">
        <f t="shared" si="2"/>
        <v>959480</v>
      </c>
      <c r="H64" s="54">
        <f>VLOOKUP(A64,'[1]2014'!$B$8:$W$121,14,FALSE)</f>
        <v>24584310</v>
      </c>
      <c r="I64" s="54">
        <f>VLOOKUP(A64,'[1]2014'!$B$8:$W$121,21,FALSE)</f>
        <v>21972613</v>
      </c>
    </row>
    <row r="65" spans="1:9" ht="15">
      <c r="A65" s="49" t="s">
        <v>388</v>
      </c>
      <c r="C65" s="54">
        <f>VLOOKUP(A65,'[1]2014'!$B$8:$W$121,9,FALSE)</f>
        <v>0</v>
      </c>
      <c r="D65" s="54">
        <f>VLOOKUP(A65,'[1]2014'!$B$8:$W$121,10,FALSE)</f>
        <v>0</v>
      </c>
      <c r="E65" s="54">
        <f t="shared" si="1"/>
        <v>0</v>
      </c>
      <c r="F65" s="54">
        <f>VLOOKUP(A65,'[1]2014'!$B$8:$W$121,12,FALSE)</f>
        <v>0</v>
      </c>
      <c r="G65" s="54">
        <f t="shared" si="2"/>
        <v>0</v>
      </c>
      <c r="H65" s="54">
        <f>VLOOKUP(A65,'[1]2014'!$B$8:$W$121,14,FALSE)</f>
        <v>0</v>
      </c>
      <c r="I65" s="54">
        <f>VLOOKUP(A65,'[1]2014'!$B$8:$W$121,21,FALSE)</f>
        <v>0</v>
      </c>
    </row>
    <row r="66" spans="1:9" s="8" customFormat="1" ht="15">
      <c r="A66" s="49" t="s">
        <v>401</v>
      </c>
      <c r="C66" s="54">
        <f>VLOOKUP(A66,'[1]2014'!$B$8:$W$121,9,FALSE)</f>
        <v>628800</v>
      </c>
      <c r="D66" s="54">
        <f>VLOOKUP(A66,'[1]2014'!$B$8:$W$121,10,FALSE)</f>
        <v>628800</v>
      </c>
      <c r="E66" s="54">
        <f t="shared" si="1"/>
        <v>0</v>
      </c>
      <c r="F66" s="54">
        <f>VLOOKUP(A66,'[1]2014'!$B$8:$W$121,12,FALSE)</f>
        <v>628800</v>
      </c>
      <c r="G66" s="54">
        <f t="shared" si="2"/>
        <v>0</v>
      </c>
      <c r="H66" s="54">
        <f>VLOOKUP(A66,'[1]2014'!$B$8:$W$121,14,FALSE)</f>
        <v>628800</v>
      </c>
      <c r="I66" s="54">
        <f>VLOOKUP(A66,'[1]2014'!$B$8:$W$121,21,FALSE)</f>
        <v>628800</v>
      </c>
    </row>
    <row r="67" spans="1:9" s="8" customFormat="1" ht="15">
      <c r="A67" s="50" t="s">
        <v>500</v>
      </c>
      <c r="C67" s="54">
        <f>VLOOKUP(A67,'[1]2014'!$B$8:$W$121,9,FALSE)</f>
        <v>1162400</v>
      </c>
      <c r="D67" s="54">
        <f>VLOOKUP(A67,'[1]2014'!$B$8:$W$121,10,FALSE)</f>
        <v>1162400</v>
      </c>
      <c r="E67" s="54">
        <f t="shared" si="1"/>
        <v>0</v>
      </c>
      <c r="F67" s="54">
        <f>VLOOKUP(A67,'[1]2014'!$B$8:$W$121,12,FALSE)</f>
        <v>798400</v>
      </c>
      <c r="G67" s="54">
        <f t="shared" si="2"/>
        <v>364000</v>
      </c>
      <c r="H67" s="54">
        <f>VLOOKUP(A67,'[1]2014'!$B$8:$W$121,14,FALSE)</f>
        <v>798400</v>
      </c>
      <c r="I67" s="54">
        <f>VLOOKUP(A67,'[1]2014'!$B$8:$W$121,21,FALSE)</f>
        <v>798400</v>
      </c>
    </row>
    <row r="68" spans="1:9" ht="15">
      <c r="A68" s="49" t="s">
        <v>389</v>
      </c>
      <c r="C68" s="54">
        <f>VLOOKUP(A68,'[1]2014'!$B$8:$W$121,9,FALSE)</f>
        <v>470000</v>
      </c>
      <c r="D68" s="54">
        <f>VLOOKUP(A68,'[1]2014'!$B$8:$W$121,10,FALSE)</f>
        <v>470000</v>
      </c>
      <c r="E68" s="54">
        <f t="shared" si="1"/>
        <v>0</v>
      </c>
      <c r="F68" s="54">
        <f>VLOOKUP(A68,'[1]2014'!$B$8:$W$121,12,FALSE)</f>
        <v>470000</v>
      </c>
      <c r="G68" s="54">
        <f t="shared" si="2"/>
        <v>0</v>
      </c>
      <c r="H68" s="54">
        <f>VLOOKUP(A68,'[1]2014'!$B$8:$W$121,14,FALSE)</f>
        <v>470000</v>
      </c>
      <c r="I68" s="54">
        <f>VLOOKUP(A68,'[1]2014'!$B$8:$W$121,21,FALSE)</f>
        <v>470000</v>
      </c>
    </row>
    <row r="69" spans="1:9" ht="15">
      <c r="A69" s="49" t="s">
        <v>390</v>
      </c>
      <c r="C69" s="54">
        <f>VLOOKUP(A69,'[1]2014'!$B$8:$W$121,9,FALSE)</f>
        <v>92047682</v>
      </c>
      <c r="D69" s="54">
        <f>VLOOKUP(A69,'[1]2014'!$B$8:$W$121,10,FALSE)</f>
        <v>92047682</v>
      </c>
      <c r="E69" s="54">
        <f t="shared" si="1"/>
        <v>0</v>
      </c>
      <c r="F69" s="54">
        <f>VLOOKUP(A69,'[1]2014'!$B$8:$W$121,12,FALSE)</f>
        <v>92047682</v>
      </c>
      <c r="G69" s="54">
        <f t="shared" si="2"/>
        <v>0</v>
      </c>
      <c r="H69" s="54">
        <f>VLOOKUP(A69,'[1]2014'!$B$8:$W$121,14,FALSE)</f>
        <v>87440954</v>
      </c>
      <c r="I69" s="54">
        <f>VLOOKUP(A69,'[1]2014'!$B$8:$W$121,21,FALSE)</f>
        <v>87440954</v>
      </c>
    </row>
    <row r="70" spans="1:9" ht="15">
      <c r="A70" s="49" t="s">
        <v>391</v>
      </c>
      <c r="C70" s="54">
        <f>VLOOKUP(A70,'[1]2014'!$B$8:$W$121,9,FALSE)</f>
        <v>0</v>
      </c>
      <c r="D70" s="54">
        <f>VLOOKUP(A70,'[1]2014'!$B$8:$W$121,10,FALSE)</f>
        <v>0</v>
      </c>
      <c r="E70" s="54">
        <f t="shared" si="1"/>
        <v>0</v>
      </c>
      <c r="F70" s="54">
        <f>VLOOKUP(A70,'[1]2014'!$B$8:$W$121,12,FALSE)</f>
        <v>0</v>
      </c>
      <c r="G70" s="54">
        <f t="shared" si="2"/>
        <v>0</v>
      </c>
      <c r="H70" s="54">
        <f>VLOOKUP(A70,'[1]2014'!$B$8:$W$121,14,FALSE)</f>
        <v>0</v>
      </c>
      <c r="I70" s="54">
        <f>VLOOKUP(A70,'[1]2014'!$B$8:$W$121,21,FALSE)</f>
        <v>0</v>
      </c>
    </row>
    <row r="71" spans="1:9" ht="15">
      <c r="A71" s="49" t="s">
        <v>392</v>
      </c>
      <c r="C71" s="54">
        <f>VLOOKUP(A71,'[1]2014'!$B$8:$W$121,9,FALSE)</f>
        <v>53366547.37</v>
      </c>
      <c r="D71" s="54">
        <f>VLOOKUP(A71,'[1]2014'!$B$8:$W$121,10,FALSE)</f>
        <v>53366547.37</v>
      </c>
      <c r="E71" s="54">
        <f t="shared" si="1"/>
        <v>0</v>
      </c>
      <c r="F71" s="54">
        <f>VLOOKUP(A71,'[1]2014'!$B$8:$W$121,12,FALSE)</f>
        <v>53366547.37</v>
      </c>
      <c r="G71" s="54">
        <f t="shared" si="2"/>
        <v>0</v>
      </c>
      <c r="H71" s="54">
        <f>VLOOKUP(A71,'[1]2014'!$B$8:$W$121,14,FALSE)</f>
        <v>53366547.37</v>
      </c>
      <c r="I71" s="54">
        <f>VLOOKUP(A71,'[1]2014'!$B$8:$W$121,21,FALSE)</f>
        <v>53366547.37</v>
      </c>
    </row>
    <row r="72" spans="1:9" ht="15">
      <c r="A72" s="50" t="s">
        <v>393</v>
      </c>
      <c r="C72" s="54">
        <f>VLOOKUP(A72,'[1]2014'!$B$8:$W$121,9,FALSE)</f>
        <v>7540536</v>
      </c>
      <c r="D72" s="54">
        <f>VLOOKUP(A72,'[1]2014'!$B$8:$W$121,10,FALSE)</f>
        <v>7540536</v>
      </c>
      <c r="E72" s="54">
        <f t="shared" si="1"/>
        <v>0</v>
      </c>
      <c r="F72" s="54">
        <f>VLOOKUP(A72,'[1]2014'!$B$8:$W$121,12,FALSE)</f>
        <v>6443636</v>
      </c>
      <c r="G72" s="54">
        <f t="shared" si="2"/>
        <v>1096900</v>
      </c>
      <c r="H72" s="54">
        <f>VLOOKUP(A72,'[1]2014'!$B$8:$W$121,14,FALSE)</f>
        <v>6443636</v>
      </c>
      <c r="I72" s="54">
        <f>VLOOKUP(A72,'[1]2014'!$B$8:$W$121,21,FALSE)</f>
        <v>6443636</v>
      </c>
    </row>
    <row r="73" spans="3:9" ht="15">
      <c r="C73" s="54"/>
      <c r="D73" s="54"/>
      <c r="E73" s="54">
        <f aca="true" t="shared" si="3" ref="E73:E136">C73-D73</f>
        <v>0</v>
      </c>
      <c r="F73" s="54"/>
      <c r="G73" s="54">
        <f aca="true" t="shared" si="4" ref="G73:G136">D73-F73</f>
        <v>0</v>
      </c>
      <c r="H73" s="54"/>
      <c r="I73" s="54"/>
    </row>
    <row r="74" spans="1:9" ht="15">
      <c r="A74" s="49"/>
      <c r="C74" s="54"/>
      <c r="D74" s="54"/>
      <c r="E74" s="54">
        <f t="shared" si="3"/>
        <v>0</v>
      </c>
      <c r="F74" s="54"/>
      <c r="G74" s="54">
        <f t="shared" si="4"/>
        <v>0</v>
      </c>
      <c r="H74" s="54"/>
      <c r="I74" s="54"/>
    </row>
    <row r="75" spans="1:9" ht="15">
      <c r="A75" s="49"/>
      <c r="C75" s="54"/>
      <c r="D75" s="54"/>
      <c r="E75" s="54">
        <f t="shared" si="3"/>
        <v>0</v>
      </c>
      <c r="F75" s="54"/>
      <c r="G75" s="54">
        <f t="shared" si="4"/>
        <v>0</v>
      </c>
      <c r="H75" s="54"/>
      <c r="I75" s="54"/>
    </row>
    <row r="76" spans="3:9" ht="15">
      <c r="C76" s="54"/>
      <c r="D76" s="54"/>
      <c r="E76" s="54">
        <f t="shared" si="3"/>
        <v>0</v>
      </c>
      <c r="F76" s="54"/>
      <c r="G76" s="54">
        <f t="shared" si="4"/>
        <v>0</v>
      </c>
      <c r="H76" s="54"/>
      <c r="I76" s="54"/>
    </row>
    <row r="77" spans="3:9" ht="15">
      <c r="C77" s="54"/>
      <c r="D77" s="54"/>
      <c r="E77" s="54">
        <f t="shared" si="3"/>
        <v>0</v>
      </c>
      <c r="F77" s="54"/>
      <c r="G77" s="54">
        <f t="shared" si="4"/>
        <v>0</v>
      </c>
      <c r="H77" s="54"/>
      <c r="I77" s="54"/>
    </row>
    <row r="78" spans="3:9" ht="15">
      <c r="C78" s="54"/>
      <c r="D78" s="54"/>
      <c r="E78" s="54">
        <f t="shared" si="3"/>
        <v>0</v>
      </c>
      <c r="F78" s="54"/>
      <c r="G78" s="54">
        <f t="shared" si="4"/>
        <v>0</v>
      </c>
      <c r="H78" s="54"/>
      <c r="I78" s="54"/>
    </row>
    <row r="79" spans="3:9" ht="15">
      <c r="C79" s="54"/>
      <c r="D79" s="54"/>
      <c r="E79" s="54">
        <f t="shared" si="3"/>
        <v>0</v>
      </c>
      <c r="F79" s="54"/>
      <c r="G79" s="54">
        <f t="shared" si="4"/>
        <v>0</v>
      </c>
      <c r="H79" s="54"/>
      <c r="I79" s="54"/>
    </row>
    <row r="80" spans="3:9" ht="15">
      <c r="C80" s="54"/>
      <c r="D80" s="54"/>
      <c r="E80" s="54">
        <f t="shared" si="3"/>
        <v>0</v>
      </c>
      <c r="F80" s="54"/>
      <c r="G80" s="54">
        <f t="shared" si="4"/>
        <v>0</v>
      </c>
      <c r="H80" s="54"/>
      <c r="I80" s="54"/>
    </row>
    <row r="81" spans="3:9" ht="15">
      <c r="C81" s="54"/>
      <c r="D81" s="54"/>
      <c r="E81" s="54">
        <f t="shared" si="3"/>
        <v>0</v>
      </c>
      <c r="F81" s="54"/>
      <c r="G81" s="54">
        <f t="shared" si="4"/>
        <v>0</v>
      </c>
      <c r="H81" s="54"/>
      <c r="I81" s="54"/>
    </row>
    <row r="82" spans="3:9" ht="15">
      <c r="C82" s="54"/>
      <c r="D82" s="54"/>
      <c r="E82" s="54">
        <f t="shared" si="3"/>
        <v>0</v>
      </c>
      <c r="F82" s="54"/>
      <c r="G82" s="54">
        <f t="shared" si="4"/>
        <v>0</v>
      </c>
      <c r="H82" s="54"/>
      <c r="I82" s="54"/>
    </row>
    <row r="83" spans="3:9" ht="15">
      <c r="C83" s="54"/>
      <c r="D83" s="54"/>
      <c r="E83" s="54">
        <f t="shared" si="3"/>
        <v>0</v>
      </c>
      <c r="F83" s="54"/>
      <c r="G83" s="54">
        <f t="shared" si="4"/>
        <v>0</v>
      </c>
      <c r="H83" s="54"/>
      <c r="I83" s="54"/>
    </row>
    <row r="84" spans="3:9" ht="15">
      <c r="C84" s="54"/>
      <c r="D84" s="54"/>
      <c r="E84" s="54">
        <f t="shared" si="3"/>
        <v>0</v>
      </c>
      <c r="F84" s="54"/>
      <c r="G84" s="54">
        <f t="shared" si="4"/>
        <v>0</v>
      </c>
      <c r="H84" s="54"/>
      <c r="I84" s="54"/>
    </row>
    <row r="85" spans="3:9" ht="15">
      <c r="C85" s="54"/>
      <c r="D85" s="54"/>
      <c r="E85" s="54">
        <f t="shared" si="3"/>
        <v>0</v>
      </c>
      <c r="F85" s="54"/>
      <c r="G85" s="54">
        <f t="shared" si="4"/>
        <v>0</v>
      </c>
      <c r="H85" s="54"/>
      <c r="I85" s="54"/>
    </row>
    <row r="86" spans="3:9" ht="15">
      <c r="C86" s="54"/>
      <c r="D86" s="54"/>
      <c r="E86" s="54">
        <f t="shared" si="3"/>
        <v>0</v>
      </c>
      <c r="F86" s="54"/>
      <c r="G86" s="54">
        <f t="shared" si="4"/>
        <v>0</v>
      </c>
      <c r="H86" s="54"/>
      <c r="I86" s="54"/>
    </row>
    <row r="87" spans="3:9" ht="15">
      <c r="C87" s="54"/>
      <c r="D87" s="54"/>
      <c r="E87" s="54">
        <f t="shared" si="3"/>
        <v>0</v>
      </c>
      <c r="F87" s="54"/>
      <c r="G87" s="54">
        <f t="shared" si="4"/>
        <v>0</v>
      </c>
      <c r="H87" s="54"/>
      <c r="I87" s="54"/>
    </row>
    <row r="88" spans="3:9" ht="15">
      <c r="C88" s="54"/>
      <c r="D88" s="54"/>
      <c r="E88" s="54">
        <f t="shared" si="3"/>
        <v>0</v>
      </c>
      <c r="F88" s="54"/>
      <c r="G88" s="54">
        <f t="shared" si="4"/>
        <v>0</v>
      </c>
      <c r="H88" s="54"/>
      <c r="I88" s="54"/>
    </row>
    <row r="89" spans="3:9" ht="15">
      <c r="C89" s="54"/>
      <c r="D89" s="54"/>
      <c r="E89" s="54">
        <f t="shared" si="3"/>
        <v>0</v>
      </c>
      <c r="F89" s="54"/>
      <c r="G89" s="54">
        <f t="shared" si="4"/>
        <v>0</v>
      </c>
      <c r="H89" s="54"/>
      <c r="I89" s="54"/>
    </row>
    <row r="90" spans="3:9" ht="15">
      <c r="C90" s="54"/>
      <c r="D90" s="54"/>
      <c r="E90" s="54">
        <f t="shared" si="3"/>
        <v>0</v>
      </c>
      <c r="F90" s="54"/>
      <c r="G90" s="54">
        <f t="shared" si="4"/>
        <v>0</v>
      </c>
      <c r="H90" s="54"/>
      <c r="I90" s="54"/>
    </row>
    <row r="91" spans="3:9" ht="15">
      <c r="C91" s="54"/>
      <c r="D91" s="54"/>
      <c r="E91" s="54">
        <f t="shared" si="3"/>
        <v>0</v>
      </c>
      <c r="F91" s="54"/>
      <c r="G91" s="54">
        <f t="shared" si="4"/>
        <v>0</v>
      </c>
      <c r="H91" s="54"/>
      <c r="I91" s="54"/>
    </row>
    <row r="92" spans="3:9" ht="15">
      <c r="C92" s="54"/>
      <c r="D92" s="54"/>
      <c r="E92" s="54">
        <f t="shared" si="3"/>
        <v>0</v>
      </c>
      <c r="F92" s="54"/>
      <c r="G92" s="54">
        <f t="shared" si="4"/>
        <v>0</v>
      </c>
      <c r="H92" s="54"/>
      <c r="I92" s="54"/>
    </row>
    <row r="93" spans="3:9" ht="15">
      <c r="C93" s="54"/>
      <c r="D93" s="54"/>
      <c r="E93" s="54">
        <f t="shared" si="3"/>
        <v>0</v>
      </c>
      <c r="F93" s="54"/>
      <c r="G93" s="54">
        <f t="shared" si="4"/>
        <v>0</v>
      </c>
      <c r="H93" s="54"/>
      <c r="I93" s="54"/>
    </row>
    <row r="94" spans="3:9" ht="15">
      <c r="C94" s="54"/>
      <c r="D94" s="54"/>
      <c r="E94" s="54">
        <f t="shared" si="3"/>
        <v>0</v>
      </c>
      <c r="F94" s="54"/>
      <c r="G94" s="54">
        <f t="shared" si="4"/>
        <v>0</v>
      </c>
      <c r="H94" s="54"/>
      <c r="I94" s="54"/>
    </row>
    <row r="95" spans="3:9" ht="15">
      <c r="C95" s="54"/>
      <c r="D95" s="54"/>
      <c r="E95" s="54">
        <f t="shared" si="3"/>
        <v>0</v>
      </c>
      <c r="F95" s="54"/>
      <c r="G95" s="54">
        <f t="shared" si="4"/>
        <v>0</v>
      </c>
      <c r="H95" s="54"/>
      <c r="I95" s="54"/>
    </row>
    <row r="96" spans="3:9" ht="15">
      <c r="C96" s="54"/>
      <c r="D96" s="54"/>
      <c r="E96" s="54">
        <f t="shared" si="3"/>
        <v>0</v>
      </c>
      <c r="F96" s="54"/>
      <c r="G96" s="54">
        <f t="shared" si="4"/>
        <v>0</v>
      </c>
      <c r="H96" s="54"/>
      <c r="I96" s="54"/>
    </row>
    <row r="97" spans="3:9" ht="15">
      <c r="C97" s="54"/>
      <c r="D97" s="54"/>
      <c r="E97" s="54">
        <f t="shared" si="3"/>
        <v>0</v>
      </c>
      <c r="F97" s="54"/>
      <c r="G97" s="54">
        <f t="shared" si="4"/>
        <v>0</v>
      </c>
      <c r="H97" s="54"/>
      <c r="I97" s="54"/>
    </row>
    <row r="98" spans="3:9" ht="15">
      <c r="C98" s="54"/>
      <c r="D98" s="54"/>
      <c r="E98" s="54">
        <f t="shared" si="3"/>
        <v>0</v>
      </c>
      <c r="F98" s="54"/>
      <c r="G98" s="54">
        <f t="shared" si="4"/>
        <v>0</v>
      </c>
      <c r="H98" s="54"/>
      <c r="I98" s="54"/>
    </row>
    <row r="99" spans="3:9" ht="15">
      <c r="C99" s="54"/>
      <c r="D99" s="54"/>
      <c r="E99" s="54">
        <f t="shared" si="3"/>
        <v>0</v>
      </c>
      <c r="F99" s="54"/>
      <c r="G99" s="54">
        <f t="shared" si="4"/>
        <v>0</v>
      </c>
      <c r="H99" s="54"/>
      <c r="I99" s="54"/>
    </row>
    <row r="100" spans="3:9" ht="15">
      <c r="C100" s="54"/>
      <c r="D100" s="54"/>
      <c r="E100" s="54">
        <f t="shared" si="3"/>
        <v>0</v>
      </c>
      <c r="F100" s="54"/>
      <c r="G100" s="54">
        <f t="shared" si="4"/>
        <v>0</v>
      </c>
      <c r="H100" s="54"/>
      <c r="I100" s="54"/>
    </row>
    <row r="101" spans="3:9" ht="15">
      <c r="C101" s="54"/>
      <c r="D101" s="54"/>
      <c r="E101" s="54">
        <f t="shared" si="3"/>
        <v>0</v>
      </c>
      <c r="F101" s="54"/>
      <c r="G101" s="54">
        <f t="shared" si="4"/>
        <v>0</v>
      </c>
      <c r="H101" s="54"/>
      <c r="I101" s="54"/>
    </row>
    <row r="102" spans="3:9" ht="15">
      <c r="C102" s="54"/>
      <c r="D102" s="54"/>
      <c r="E102" s="54">
        <f t="shared" si="3"/>
        <v>0</v>
      </c>
      <c r="F102" s="54"/>
      <c r="G102" s="54">
        <f t="shared" si="4"/>
        <v>0</v>
      </c>
      <c r="H102" s="54"/>
      <c r="I102" s="54"/>
    </row>
    <row r="103" spans="3:9" ht="15">
      <c r="C103" s="54"/>
      <c r="D103" s="54"/>
      <c r="E103" s="54">
        <f t="shared" si="3"/>
        <v>0</v>
      </c>
      <c r="F103" s="54"/>
      <c r="G103" s="54">
        <f t="shared" si="4"/>
        <v>0</v>
      </c>
      <c r="H103" s="54"/>
      <c r="I103" s="54"/>
    </row>
    <row r="104" spans="3:9" ht="15">
      <c r="C104" s="54"/>
      <c r="D104" s="54"/>
      <c r="E104" s="54">
        <f t="shared" si="3"/>
        <v>0</v>
      </c>
      <c r="F104" s="54"/>
      <c r="G104" s="54">
        <f t="shared" si="4"/>
        <v>0</v>
      </c>
      <c r="H104" s="54"/>
      <c r="I104" s="54"/>
    </row>
    <row r="105" spans="3:9" ht="15">
      <c r="C105" s="54"/>
      <c r="D105" s="54"/>
      <c r="E105" s="54">
        <f t="shared" si="3"/>
        <v>0</v>
      </c>
      <c r="F105" s="54"/>
      <c r="G105" s="54">
        <f t="shared" si="4"/>
        <v>0</v>
      </c>
      <c r="H105" s="54"/>
      <c r="I105" s="54"/>
    </row>
    <row r="106" spans="3:9" ht="15">
      <c r="C106" s="54"/>
      <c r="D106" s="54"/>
      <c r="E106" s="54">
        <f t="shared" si="3"/>
        <v>0</v>
      </c>
      <c r="F106" s="54"/>
      <c r="G106" s="54">
        <f t="shared" si="4"/>
        <v>0</v>
      </c>
      <c r="H106" s="54"/>
      <c r="I106" s="54"/>
    </row>
    <row r="107" spans="3:9" ht="15">
      <c r="C107" s="54"/>
      <c r="D107" s="54"/>
      <c r="E107" s="54">
        <f t="shared" si="3"/>
        <v>0</v>
      </c>
      <c r="F107" s="54"/>
      <c r="G107" s="54">
        <f t="shared" si="4"/>
        <v>0</v>
      </c>
      <c r="H107" s="54"/>
      <c r="I107" s="54"/>
    </row>
    <row r="108" spans="3:9" ht="15">
      <c r="C108" s="54"/>
      <c r="D108" s="54"/>
      <c r="E108" s="54">
        <f t="shared" si="3"/>
        <v>0</v>
      </c>
      <c r="F108" s="54"/>
      <c r="G108" s="54">
        <f t="shared" si="4"/>
        <v>0</v>
      </c>
      <c r="H108" s="54"/>
      <c r="I108" s="54"/>
    </row>
    <row r="109" spans="3:9" ht="15">
      <c r="C109" s="54"/>
      <c r="D109" s="54"/>
      <c r="E109" s="54">
        <f t="shared" si="3"/>
        <v>0</v>
      </c>
      <c r="F109" s="54"/>
      <c r="G109" s="54">
        <f t="shared" si="4"/>
        <v>0</v>
      </c>
      <c r="H109" s="54"/>
      <c r="I109" s="54"/>
    </row>
    <row r="110" spans="3:9" ht="15">
      <c r="C110" s="54"/>
      <c r="D110" s="54"/>
      <c r="E110" s="54">
        <f t="shared" si="3"/>
        <v>0</v>
      </c>
      <c r="F110" s="54"/>
      <c r="G110" s="54">
        <f t="shared" si="4"/>
        <v>0</v>
      </c>
      <c r="H110" s="54"/>
      <c r="I110" s="54"/>
    </row>
    <row r="111" spans="3:9" ht="15">
      <c r="C111" s="54"/>
      <c r="D111" s="54"/>
      <c r="E111" s="54">
        <f t="shared" si="3"/>
        <v>0</v>
      </c>
      <c r="F111" s="54"/>
      <c r="G111" s="54">
        <f t="shared" si="4"/>
        <v>0</v>
      </c>
      <c r="H111" s="54"/>
      <c r="I111" s="54"/>
    </row>
    <row r="112" spans="3:9" ht="15">
      <c r="C112" s="54"/>
      <c r="D112" s="54"/>
      <c r="E112" s="54">
        <f t="shared" si="3"/>
        <v>0</v>
      </c>
      <c r="F112" s="54"/>
      <c r="G112" s="54">
        <f t="shared" si="4"/>
        <v>0</v>
      </c>
      <c r="H112" s="54"/>
      <c r="I112" s="54"/>
    </row>
    <row r="113" spans="3:9" ht="15">
      <c r="C113" s="54"/>
      <c r="D113" s="54"/>
      <c r="E113" s="54">
        <f t="shared" si="3"/>
        <v>0</v>
      </c>
      <c r="F113" s="54"/>
      <c r="G113" s="54">
        <f t="shared" si="4"/>
        <v>0</v>
      </c>
      <c r="H113" s="54"/>
      <c r="I113" s="54"/>
    </row>
    <row r="114" spans="3:9" ht="15">
      <c r="C114" s="54"/>
      <c r="D114" s="54"/>
      <c r="E114" s="54">
        <f t="shared" si="3"/>
        <v>0</v>
      </c>
      <c r="F114" s="54"/>
      <c r="G114" s="54">
        <f t="shared" si="4"/>
        <v>0</v>
      </c>
      <c r="H114" s="54"/>
      <c r="I114" s="54"/>
    </row>
    <row r="115" spans="3:9" ht="15">
      <c r="C115" s="54"/>
      <c r="D115" s="54"/>
      <c r="E115" s="54">
        <f t="shared" si="3"/>
        <v>0</v>
      </c>
      <c r="F115" s="54"/>
      <c r="G115" s="54">
        <f t="shared" si="4"/>
        <v>0</v>
      </c>
      <c r="H115" s="54"/>
      <c r="I115" s="54"/>
    </row>
    <row r="116" spans="3:9" ht="15">
      <c r="C116" s="54"/>
      <c r="D116" s="54"/>
      <c r="E116" s="54">
        <f t="shared" si="3"/>
        <v>0</v>
      </c>
      <c r="F116" s="54"/>
      <c r="G116" s="54">
        <f t="shared" si="4"/>
        <v>0</v>
      </c>
      <c r="H116" s="54"/>
      <c r="I116" s="54"/>
    </row>
    <row r="117" spans="3:9" ht="15">
      <c r="C117" s="54"/>
      <c r="D117" s="54"/>
      <c r="E117" s="54">
        <f t="shared" si="3"/>
        <v>0</v>
      </c>
      <c r="F117" s="54"/>
      <c r="G117" s="54">
        <f t="shared" si="4"/>
        <v>0</v>
      </c>
      <c r="H117" s="54"/>
      <c r="I117" s="54"/>
    </row>
    <row r="118" spans="3:9" ht="15">
      <c r="C118" s="54"/>
      <c r="D118" s="54"/>
      <c r="E118" s="54">
        <f t="shared" si="3"/>
        <v>0</v>
      </c>
      <c r="F118" s="54"/>
      <c r="G118" s="54">
        <f t="shared" si="4"/>
        <v>0</v>
      </c>
      <c r="H118" s="54"/>
      <c r="I118" s="54"/>
    </row>
    <row r="119" spans="3:9" ht="15">
      <c r="C119" s="54"/>
      <c r="D119" s="54"/>
      <c r="E119" s="54">
        <f t="shared" si="3"/>
        <v>0</v>
      </c>
      <c r="F119" s="54"/>
      <c r="G119" s="54">
        <f t="shared" si="4"/>
        <v>0</v>
      </c>
      <c r="H119" s="54"/>
      <c r="I119" s="54"/>
    </row>
    <row r="120" spans="3:9" ht="15">
      <c r="C120" s="54"/>
      <c r="D120" s="54"/>
      <c r="E120" s="54">
        <f t="shared" si="3"/>
        <v>0</v>
      </c>
      <c r="F120" s="54"/>
      <c r="G120" s="54">
        <f t="shared" si="4"/>
        <v>0</v>
      </c>
      <c r="H120" s="54"/>
      <c r="I120" s="54"/>
    </row>
    <row r="121" spans="3:9" ht="15">
      <c r="C121" s="54"/>
      <c r="D121" s="54"/>
      <c r="E121" s="54">
        <f t="shared" si="3"/>
        <v>0</v>
      </c>
      <c r="F121" s="54"/>
      <c r="G121" s="54">
        <f t="shared" si="4"/>
        <v>0</v>
      </c>
      <c r="H121" s="54"/>
      <c r="I121" s="54"/>
    </row>
    <row r="122" spans="3:9" ht="15">
      <c r="C122" s="54"/>
      <c r="D122" s="54"/>
      <c r="E122" s="54">
        <f t="shared" si="3"/>
        <v>0</v>
      </c>
      <c r="F122" s="54"/>
      <c r="G122" s="54">
        <f t="shared" si="4"/>
        <v>0</v>
      </c>
      <c r="H122" s="54"/>
      <c r="I122" s="54"/>
    </row>
    <row r="123" spans="3:9" ht="15">
      <c r="C123" s="54"/>
      <c r="D123" s="54"/>
      <c r="E123" s="54">
        <f t="shared" si="3"/>
        <v>0</v>
      </c>
      <c r="F123" s="54"/>
      <c r="G123" s="54">
        <f t="shared" si="4"/>
        <v>0</v>
      </c>
      <c r="H123" s="54"/>
      <c r="I123" s="54"/>
    </row>
    <row r="124" spans="3:9" ht="15">
      <c r="C124" s="54"/>
      <c r="D124" s="54"/>
      <c r="E124" s="54">
        <f t="shared" si="3"/>
        <v>0</v>
      </c>
      <c r="F124" s="54"/>
      <c r="G124" s="54">
        <f t="shared" si="4"/>
        <v>0</v>
      </c>
      <c r="H124" s="54"/>
      <c r="I124" s="54"/>
    </row>
    <row r="125" spans="3:9" ht="15">
      <c r="C125" s="54"/>
      <c r="D125" s="54"/>
      <c r="E125" s="54">
        <f t="shared" si="3"/>
        <v>0</v>
      </c>
      <c r="F125" s="54"/>
      <c r="G125" s="54">
        <f t="shared" si="4"/>
        <v>0</v>
      </c>
      <c r="H125" s="54"/>
      <c r="I125" s="54"/>
    </row>
    <row r="126" spans="3:9" ht="15">
      <c r="C126" s="54"/>
      <c r="D126" s="54"/>
      <c r="E126" s="54">
        <f t="shared" si="3"/>
        <v>0</v>
      </c>
      <c r="F126" s="54"/>
      <c r="G126" s="54">
        <f t="shared" si="4"/>
        <v>0</v>
      </c>
      <c r="H126" s="54"/>
      <c r="I126" s="54"/>
    </row>
    <row r="127" spans="3:9" ht="15">
      <c r="C127" s="54"/>
      <c r="D127" s="54"/>
      <c r="E127" s="54">
        <f t="shared" si="3"/>
        <v>0</v>
      </c>
      <c r="F127" s="54"/>
      <c r="G127" s="54">
        <f t="shared" si="4"/>
        <v>0</v>
      </c>
      <c r="H127" s="54"/>
      <c r="I127" s="54"/>
    </row>
    <row r="128" spans="3:9" ht="15">
      <c r="C128" s="54"/>
      <c r="D128" s="54"/>
      <c r="E128" s="54">
        <f t="shared" si="3"/>
        <v>0</v>
      </c>
      <c r="F128" s="54"/>
      <c r="G128" s="54">
        <f t="shared" si="4"/>
        <v>0</v>
      </c>
      <c r="H128" s="54"/>
      <c r="I128" s="54"/>
    </row>
    <row r="129" spans="3:9" ht="15">
      <c r="C129" s="54"/>
      <c r="D129" s="54"/>
      <c r="E129" s="54">
        <f t="shared" si="3"/>
        <v>0</v>
      </c>
      <c r="F129" s="54"/>
      <c r="G129" s="54">
        <f t="shared" si="4"/>
        <v>0</v>
      </c>
      <c r="H129" s="54"/>
      <c r="I129" s="54"/>
    </row>
    <row r="130" spans="3:9" ht="15">
      <c r="C130" s="54"/>
      <c r="D130" s="54"/>
      <c r="E130" s="54">
        <f t="shared" si="3"/>
        <v>0</v>
      </c>
      <c r="F130" s="54"/>
      <c r="G130" s="54">
        <f t="shared" si="4"/>
        <v>0</v>
      </c>
      <c r="H130" s="54"/>
      <c r="I130" s="54"/>
    </row>
    <row r="131" spans="3:9" ht="15">
      <c r="C131" s="54"/>
      <c r="D131" s="54"/>
      <c r="E131" s="54">
        <f t="shared" si="3"/>
        <v>0</v>
      </c>
      <c r="F131" s="54"/>
      <c r="G131" s="54">
        <f t="shared" si="4"/>
        <v>0</v>
      </c>
      <c r="H131" s="54"/>
      <c r="I131" s="54"/>
    </row>
    <row r="132" spans="3:9" ht="15">
      <c r="C132" s="54"/>
      <c r="D132" s="54"/>
      <c r="E132" s="54">
        <f t="shared" si="3"/>
        <v>0</v>
      </c>
      <c r="F132" s="54"/>
      <c r="G132" s="54">
        <f t="shared" si="4"/>
        <v>0</v>
      </c>
      <c r="H132" s="54"/>
      <c r="I132" s="54"/>
    </row>
    <row r="133" spans="3:9" ht="15">
      <c r="C133" s="54"/>
      <c r="D133" s="54"/>
      <c r="E133" s="54">
        <f t="shared" si="3"/>
        <v>0</v>
      </c>
      <c r="F133" s="54"/>
      <c r="G133" s="54">
        <f t="shared" si="4"/>
        <v>0</v>
      </c>
      <c r="H133" s="54"/>
      <c r="I133" s="54"/>
    </row>
    <row r="134" spans="3:9" ht="15">
      <c r="C134" s="54"/>
      <c r="D134" s="54"/>
      <c r="E134" s="54">
        <f t="shared" si="3"/>
        <v>0</v>
      </c>
      <c r="F134" s="54"/>
      <c r="G134" s="54">
        <f t="shared" si="4"/>
        <v>0</v>
      </c>
      <c r="H134" s="54"/>
      <c r="I134" s="54"/>
    </row>
    <row r="135" spans="3:9" ht="15">
      <c r="C135" s="54"/>
      <c r="D135" s="54"/>
      <c r="E135" s="54">
        <f t="shared" si="3"/>
        <v>0</v>
      </c>
      <c r="F135" s="54"/>
      <c r="G135" s="54">
        <f t="shared" si="4"/>
        <v>0</v>
      </c>
      <c r="H135" s="54"/>
      <c r="I135" s="54"/>
    </row>
    <row r="136" spans="3:9" ht="15">
      <c r="C136" s="54"/>
      <c r="D136" s="54"/>
      <c r="E136" s="54">
        <f t="shared" si="3"/>
        <v>0</v>
      </c>
      <c r="F136" s="54"/>
      <c r="G136" s="54">
        <f t="shared" si="4"/>
        <v>0</v>
      </c>
      <c r="H136" s="54"/>
      <c r="I136" s="54"/>
    </row>
    <row r="137" spans="3:9" ht="15">
      <c r="C137" s="54"/>
      <c r="D137" s="54"/>
      <c r="E137" s="54">
        <f aca="true" t="shared" si="5" ref="E137:E200">C137-D137</f>
        <v>0</v>
      </c>
      <c r="F137" s="54"/>
      <c r="G137" s="54">
        <f aca="true" t="shared" si="6" ref="G137:G200">D137-F137</f>
        <v>0</v>
      </c>
      <c r="H137" s="54"/>
      <c r="I137" s="54"/>
    </row>
    <row r="138" spans="3:9" ht="15">
      <c r="C138" s="54"/>
      <c r="D138" s="54"/>
      <c r="E138" s="54">
        <f t="shared" si="5"/>
        <v>0</v>
      </c>
      <c r="F138" s="54"/>
      <c r="G138" s="54">
        <f t="shared" si="6"/>
        <v>0</v>
      </c>
      <c r="H138" s="54"/>
      <c r="I138" s="54"/>
    </row>
    <row r="139" spans="3:9" ht="15">
      <c r="C139" s="54"/>
      <c r="D139" s="54"/>
      <c r="E139" s="54">
        <f t="shared" si="5"/>
        <v>0</v>
      </c>
      <c r="F139" s="54"/>
      <c r="G139" s="54">
        <f t="shared" si="6"/>
        <v>0</v>
      </c>
      <c r="H139" s="54"/>
      <c r="I139" s="54"/>
    </row>
    <row r="140" spans="3:9" ht="15">
      <c r="C140" s="54"/>
      <c r="D140" s="54"/>
      <c r="E140" s="54">
        <f t="shared" si="5"/>
        <v>0</v>
      </c>
      <c r="F140" s="54"/>
      <c r="G140" s="54">
        <f t="shared" si="6"/>
        <v>0</v>
      </c>
      <c r="H140" s="54"/>
      <c r="I140" s="54"/>
    </row>
    <row r="141" spans="3:9" ht="15">
      <c r="C141" s="54"/>
      <c r="D141" s="54"/>
      <c r="E141" s="54">
        <f t="shared" si="5"/>
        <v>0</v>
      </c>
      <c r="F141" s="54"/>
      <c r="G141" s="54">
        <f t="shared" si="6"/>
        <v>0</v>
      </c>
      <c r="H141" s="54"/>
      <c r="I141" s="54"/>
    </row>
    <row r="142" spans="3:9" ht="15">
      <c r="C142" s="54"/>
      <c r="D142" s="54"/>
      <c r="E142" s="54">
        <f t="shared" si="5"/>
        <v>0</v>
      </c>
      <c r="F142" s="54"/>
      <c r="G142" s="54">
        <f t="shared" si="6"/>
        <v>0</v>
      </c>
      <c r="H142" s="54"/>
      <c r="I142" s="54"/>
    </row>
    <row r="143" spans="3:9" ht="15">
      <c r="C143" s="54"/>
      <c r="D143" s="54"/>
      <c r="E143" s="54">
        <f t="shared" si="5"/>
        <v>0</v>
      </c>
      <c r="F143" s="54"/>
      <c r="G143" s="54">
        <f t="shared" si="6"/>
        <v>0</v>
      </c>
      <c r="H143" s="54"/>
      <c r="I143" s="54"/>
    </row>
    <row r="144" spans="3:9" ht="15">
      <c r="C144" s="54"/>
      <c r="D144" s="54"/>
      <c r="E144" s="54">
        <f t="shared" si="5"/>
        <v>0</v>
      </c>
      <c r="F144" s="54"/>
      <c r="G144" s="54">
        <f t="shared" si="6"/>
        <v>0</v>
      </c>
      <c r="H144" s="54"/>
      <c r="I144" s="54"/>
    </row>
    <row r="145" spans="3:9" ht="15">
      <c r="C145" s="54"/>
      <c r="D145" s="54"/>
      <c r="E145" s="54">
        <f t="shared" si="5"/>
        <v>0</v>
      </c>
      <c r="F145" s="54"/>
      <c r="G145" s="54">
        <f t="shared" si="6"/>
        <v>0</v>
      </c>
      <c r="H145" s="54"/>
      <c r="I145" s="54"/>
    </row>
    <row r="146" spans="3:9" ht="15">
      <c r="C146" s="54"/>
      <c r="D146" s="54"/>
      <c r="E146" s="54">
        <f t="shared" si="5"/>
        <v>0</v>
      </c>
      <c r="F146" s="54"/>
      <c r="G146" s="54">
        <f t="shared" si="6"/>
        <v>0</v>
      </c>
      <c r="H146" s="54"/>
      <c r="I146" s="54"/>
    </row>
    <row r="147" spans="3:9" ht="15">
      <c r="C147" s="54"/>
      <c r="D147" s="54"/>
      <c r="E147" s="54">
        <f t="shared" si="5"/>
        <v>0</v>
      </c>
      <c r="F147" s="54"/>
      <c r="G147" s="54">
        <f t="shared" si="6"/>
        <v>0</v>
      </c>
      <c r="H147" s="54"/>
      <c r="I147" s="54"/>
    </row>
    <row r="148" spans="3:9" ht="15">
      <c r="C148" s="54"/>
      <c r="D148" s="54"/>
      <c r="E148" s="54">
        <f t="shared" si="5"/>
        <v>0</v>
      </c>
      <c r="F148" s="54"/>
      <c r="G148" s="54">
        <f t="shared" si="6"/>
        <v>0</v>
      </c>
      <c r="H148" s="54"/>
      <c r="I148" s="54"/>
    </row>
    <row r="149" spans="3:9" ht="15">
      <c r="C149" s="54"/>
      <c r="D149" s="54"/>
      <c r="E149" s="54">
        <f t="shared" si="5"/>
        <v>0</v>
      </c>
      <c r="F149" s="54"/>
      <c r="G149" s="54">
        <f t="shared" si="6"/>
        <v>0</v>
      </c>
      <c r="H149" s="54"/>
      <c r="I149" s="54"/>
    </row>
    <row r="150" spans="3:9" ht="15">
      <c r="C150" s="54"/>
      <c r="D150" s="54"/>
      <c r="E150" s="54">
        <f t="shared" si="5"/>
        <v>0</v>
      </c>
      <c r="F150" s="54"/>
      <c r="G150" s="54">
        <f t="shared" si="6"/>
        <v>0</v>
      </c>
      <c r="H150" s="54"/>
      <c r="I150" s="54"/>
    </row>
    <row r="151" spans="3:9" ht="15">
      <c r="C151" s="54"/>
      <c r="D151" s="54"/>
      <c r="E151" s="54">
        <f t="shared" si="5"/>
        <v>0</v>
      </c>
      <c r="F151" s="54"/>
      <c r="G151" s="54">
        <f t="shared" si="6"/>
        <v>0</v>
      </c>
      <c r="H151" s="54"/>
      <c r="I151" s="54"/>
    </row>
    <row r="152" spans="3:9" ht="15">
      <c r="C152" s="54"/>
      <c r="D152" s="54"/>
      <c r="E152" s="54">
        <f t="shared" si="5"/>
        <v>0</v>
      </c>
      <c r="F152" s="54"/>
      <c r="G152" s="54">
        <f t="shared" si="6"/>
        <v>0</v>
      </c>
      <c r="H152" s="54"/>
      <c r="I152" s="54"/>
    </row>
    <row r="153" spans="3:9" ht="15">
      <c r="C153" s="54"/>
      <c r="D153" s="54"/>
      <c r="E153" s="54">
        <f t="shared" si="5"/>
        <v>0</v>
      </c>
      <c r="F153" s="54"/>
      <c r="G153" s="54">
        <f t="shared" si="6"/>
        <v>0</v>
      </c>
      <c r="H153" s="54"/>
      <c r="I153" s="54"/>
    </row>
    <row r="154" spans="3:9" ht="15">
      <c r="C154" s="54"/>
      <c r="D154" s="54"/>
      <c r="E154" s="54">
        <f t="shared" si="5"/>
        <v>0</v>
      </c>
      <c r="F154" s="54"/>
      <c r="G154" s="54">
        <f t="shared" si="6"/>
        <v>0</v>
      </c>
      <c r="H154" s="54"/>
      <c r="I154" s="54"/>
    </row>
    <row r="155" spans="3:9" ht="15">
      <c r="C155" s="54"/>
      <c r="D155" s="54"/>
      <c r="E155" s="54">
        <f t="shared" si="5"/>
        <v>0</v>
      </c>
      <c r="F155" s="54"/>
      <c r="G155" s="54">
        <f t="shared" si="6"/>
        <v>0</v>
      </c>
      <c r="H155" s="54"/>
      <c r="I155" s="54"/>
    </row>
    <row r="156" spans="3:9" ht="15">
      <c r="C156" s="54"/>
      <c r="D156" s="54"/>
      <c r="E156" s="54">
        <f t="shared" si="5"/>
        <v>0</v>
      </c>
      <c r="F156" s="54"/>
      <c r="G156" s="54">
        <f t="shared" si="6"/>
        <v>0</v>
      </c>
      <c r="H156" s="54"/>
      <c r="I156" s="54"/>
    </row>
    <row r="157" spans="3:9" ht="15">
      <c r="C157" s="54"/>
      <c r="D157" s="54"/>
      <c r="E157" s="54">
        <f t="shared" si="5"/>
        <v>0</v>
      </c>
      <c r="F157" s="54"/>
      <c r="G157" s="54">
        <f t="shared" si="6"/>
        <v>0</v>
      </c>
      <c r="H157" s="54"/>
      <c r="I157" s="54"/>
    </row>
    <row r="158" spans="3:9" ht="15">
      <c r="C158" s="54"/>
      <c r="D158" s="54"/>
      <c r="E158" s="54">
        <f t="shared" si="5"/>
        <v>0</v>
      </c>
      <c r="F158" s="54"/>
      <c r="G158" s="54">
        <f t="shared" si="6"/>
        <v>0</v>
      </c>
      <c r="H158" s="54"/>
      <c r="I158" s="54"/>
    </row>
    <row r="159" spans="3:9" ht="15">
      <c r="C159" s="54"/>
      <c r="D159" s="54"/>
      <c r="E159" s="54">
        <f t="shared" si="5"/>
        <v>0</v>
      </c>
      <c r="F159" s="54"/>
      <c r="G159" s="54">
        <f t="shared" si="6"/>
        <v>0</v>
      </c>
      <c r="H159" s="54"/>
      <c r="I159" s="54"/>
    </row>
    <row r="160" spans="3:9" ht="15">
      <c r="C160" s="54"/>
      <c r="D160" s="54"/>
      <c r="E160" s="54">
        <f t="shared" si="5"/>
        <v>0</v>
      </c>
      <c r="F160" s="54"/>
      <c r="G160" s="54">
        <f t="shared" si="6"/>
        <v>0</v>
      </c>
      <c r="H160" s="54"/>
      <c r="I160" s="54"/>
    </row>
    <row r="161" spans="3:9" ht="15">
      <c r="C161" s="54"/>
      <c r="D161" s="54"/>
      <c r="E161" s="54">
        <f t="shared" si="5"/>
        <v>0</v>
      </c>
      <c r="F161" s="54"/>
      <c r="G161" s="54">
        <f t="shared" si="6"/>
        <v>0</v>
      </c>
      <c r="H161" s="54"/>
      <c r="I161" s="54"/>
    </row>
    <row r="162" spans="3:9" ht="15">
      <c r="C162" s="54"/>
      <c r="D162" s="54"/>
      <c r="E162" s="54">
        <f t="shared" si="5"/>
        <v>0</v>
      </c>
      <c r="F162" s="54"/>
      <c r="G162" s="54">
        <f t="shared" si="6"/>
        <v>0</v>
      </c>
      <c r="H162" s="54"/>
      <c r="I162" s="54"/>
    </row>
    <row r="163" spans="3:9" ht="15">
      <c r="C163" s="54"/>
      <c r="D163" s="54"/>
      <c r="E163" s="54">
        <f t="shared" si="5"/>
        <v>0</v>
      </c>
      <c r="F163" s="54"/>
      <c r="G163" s="54">
        <f t="shared" si="6"/>
        <v>0</v>
      </c>
      <c r="H163" s="54"/>
      <c r="I163" s="54"/>
    </row>
    <row r="164" spans="3:9" ht="15">
      <c r="C164" s="54"/>
      <c r="D164" s="54"/>
      <c r="E164" s="54">
        <f t="shared" si="5"/>
        <v>0</v>
      </c>
      <c r="F164" s="54"/>
      <c r="G164" s="54">
        <f t="shared" si="6"/>
        <v>0</v>
      </c>
      <c r="H164" s="54"/>
      <c r="I164" s="54"/>
    </row>
    <row r="165" spans="3:9" ht="15">
      <c r="C165" s="54"/>
      <c r="D165" s="54"/>
      <c r="E165" s="54">
        <f t="shared" si="5"/>
        <v>0</v>
      </c>
      <c r="F165" s="54"/>
      <c r="G165" s="54">
        <f t="shared" si="6"/>
        <v>0</v>
      </c>
      <c r="H165" s="54"/>
      <c r="I165" s="54"/>
    </row>
    <row r="166" spans="3:9" ht="15">
      <c r="C166" s="54"/>
      <c r="D166" s="54"/>
      <c r="E166" s="54">
        <f t="shared" si="5"/>
        <v>0</v>
      </c>
      <c r="F166" s="54"/>
      <c r="G166" s="54">
        <f t="shared" si="6"/>
        <v>0</v>
      </c>
      <c r="H166" s="54"/>
      <c r="I166" s="54"/>
    </row>
    <row r="167" spans="3:9" ht="15">
      <c r="C167" s="54"/>
      <c r="D167" s="54"/>
      <c r="E167" s="54">
        <f t="shared" si="5"/>
        <v>0</v>
      </c>
      <c r="F167" s="54"/>
      <c r="G167" s="54">
        <f t="shared" si="6"/>
        <v>0</v>
      </c>
      <c r="H167" s="54"/>
      <c r="I167" s="54"/>
    </row>
    <row r="168" spans="3:9" ht="15">
      <c r="C168" s="54"/>
      <c r="D168" s="54"/>
      <c r="E168" s="54">
        <f t="shared" si="5"/>
        <v>0</v>
      </c>
      <c r="F168" s="54"/>
      <c r="G168" s="54">
        <f t="shared" si="6"/>
        <v>0</v>
      </c>
      <c r="H168" s="54"/>
      <c r="I168" s="54"/>
    </row>
    <row r="169" spans="3:9" ht="15">
      <c r="C169" s="54"/>
      <c r="D169" s="54"/>
      <c r="E169" s="54">
        <f t="shared" si="5"/>
        <v>0</v>
      </c>
      <c r="F169" s="54"/>
      <c r="G169" s="54">
        <f t="shared" si="6"/>
        <v>0</v>
      </c>
      <c r="H169" s="54"/>
      <c r="I169" s="54"/>
    </row>
    <row r="170" spans="3:9" ht="15">
      <c r="C170" s="54"/>
      <c r="D170" s="54"/>
      <c r="E170" s="54">
        <f t="shared" si="5"/>
        <v>0</v>
      </c>
      <c r="F170" s="54"/>
      <c r="G170" s="54">
        <f t="shared" si="6"/>
        <v>0</v>
      </c>
      <c r="H170" s="54"/>
      <c r="I170" s="54"/>
    </row>
    <row r="171" spans="3:9" ht="15">
      <c r="C171" s="54"/>
      <c r="D171" s="54"/>
      <c r="E171" s="54">
        <f t="shared" si="5"/>
        <v>0</v>
      </c>
      <c r="F171" s="54"/>
      <c r="G171" s="54">
        <f t="shared" si="6"/>
        <v>0</v>
      </c>
      <c r="H171" s="54"/>
      <c r="I171" s="54"/>
    </row>
    <row r="172" spans="3:9" ht="15">
      <c r="C172" s="54"/>
      <c r="D172" s="54"/>
      <c r="E172" s="54">
        <f t="shared" si="5"/>
        <v>0</v>
      </c>
      <c r="F172" s="54"/>
      <c r="G172" s="54">
        <f t="shared" si="6"/>
        <v>0</v>
      </c>
      <c r="H172" s="54"/>
      <c r="I172" s="54"/>
    </row>
    <row r="173" spans="3:9" ht="15">
      <c r="C173" s="54"/>
      <c r="D173" s="54"/>
      <c r="E173" s="54">
        <f t="shared" si="5"/>
        <v>0</v>
      </c>
      <c r="F173" s="54"/>
      <c r="G173" s="54">
        <f t="shared" si="6"/>
        <v>0</v>
      </c>
      <c r="H173" s="54"/>
      <c r="I173" s="54"/>
    </row>
    <row r="174" spans="3:9" ht="15">
      <c r="C174" s="54"/>
      <c r="D174" s="54"/>
      <c r="E174" s="54">
        <f t="shared" si="5"/>
        <v>0</v>
      </c>
      <c r="F174" s="54"/>
      <c r="G174" s="54">
        <f t="shared" si="6"/>
        <v>0</v>
      </c>
      <c r="H174" s="54"/>
      <c r="I174" s="54"/>
    </row>
    <row r="175" spans="3:9" ht="15">
      <c r="C175" s="54"/>
      <c r="D175" s="54"/>
      <c r="E175" s="54">
        <f t="shared" si="5"/>
        <v>0</v>
      </c>
      <c r="F175" s="54"/>
      <c r="G175" s="54">
        <f t="shared" si="6"/>
        <v>0</v>
      </c>
      <c r="H175" s="54"/>
      <c r="I175" s="54"/>
    </row>
    <row r="176" spans="3:9" ht="15">
      <c r="C176" s="54"/>
      <c r="D176" s="54"/>
      <c r="E176" s="54">
        <f t="shared" si="5"/>
        <v>0</v>
      </c>
      <c r="F176" s="54"/>
      <c r="G176" s="54">
        <f t="shared" si="6"/>
        <v>0</v>
      </c>
      <c r="H176" s="54"/>
      <c r="I176" s="54"/>
    </row>
    <row r="177" spans="3:9" ht="15">
      <c r="C177" s="54"/>
      <c r="D177" s="54"/>
      <c r="E177" s="54">
        <f t="shared" si="5"/>
        <v>0</v>
      </c>
      <c r="F177" s="54"/>
      <c r="G177" s="54">
        <f t="shared" si="6"/>
        <v>0</v>
      </c>
      <c r="H177" s="54"/>
      <c r="I177" s="54"/>
    </row>
    <row r="178" spans="3:9" ht="15">
      <c r="C178" s="54"/>
      <c r="D178" s="54"/>
      <c r="E178" s="54">
        <f t="shared" si="5"/>
        <v>0</v>
      </c>
      <c r="F178" s="54"/>
      <c r="G178" s="54">
        <f t="shared" si="6"/>
        <v>0</v>
      </c>
      <c r="H178" s="54"/>
      <c r="I178" s="54"/>
    </row>
    <row r="179" spans="3:9" ht="15">
      <c r="C179" s="54"/>
      <c r="D179" s="54"/>
      <c r="E179" s="54">
        <f t="shared" si="5"/>
        <v>0</v>
      </c>
      <c r="F179" s="54"/>
      <c r="G179" s="54">
        <f t="shared" si="6"/>
        <v>0</v>
      </c>
      <c r="H179" s="54"/>
      <c r="I179" s="54"/>
    </row>
    <row r="180" spans="3:9" ht="15">
      <c r="C180" s="54"/>
      <c r="D180" s="54"/>
      <c r="E180" s="54">
        <f t="shared" si="5"/>
        <v>0</v>
      </c>
      <c r="F180" s="54"/>
      <c r="G180" s="54">
        <f t="shared" si="6"/>
        <v>0</v>
      </c>
      <c r="H180" s="54"/>
      <c r="I180" s="54"/>
    </row>
    <row r="181" spans="3:9" ht="15">
      <c r="C181" s="54"/>
      <c r="D181" s="54"/>
      <c r="E181" s="54">
        <f t="shared" si="5"/>
        <v>0</v>
      </c>
      <c r="F181" s="54"/>
      <c r="G181" s="54">
        <f t="shared" si="6"/>
        <v>0</v>
      </c>
      <c r="H181" s="54"/>
      <c r="I181" s="54"/>
    </row>
    <row r="182" spans="3:9" ht="15">
      <c r="C182" s="54"/>
      <c r="D182" s="54"/>
      <c r="E182" s="54">
        <f t="shared" si="5"/>
        <v>0</v>
      </c>
      <c r="F182" s="54"/>
      <c r="G182" s="54">
        <f t="shared" si="6"/>
        <v>0</v>
      </c>
      <c r="H182" s="54"/>
      <c r="I182" s="54"/>
    </row>
    <row r="183" spans="3:9" ht="15">
      <c r="C183" s="54"/>
      <c r="D183" s="54"/>
      <c r="E183" s="54">
        <f t="shared" si="5"/>
        <v>0</v>
      </c>
      <c r="F183" s="54"/>
      <c r="G183" s="54">
        <f t="shared" si="6"/>
        <v>0</v>
      </c>
      <c r="H183" s="54"/>
      <c r="I183" s="54"/>
    </row>
    <row r="184" spans="3:9" ht="15">
      <c r="C184" s="54"/>
      <c r="D184" s="54"/>
      <c r="E184" s="54">
        <f t="shared" si="5"/>
        <v>0</v>
      </c>
      <c r="F184" s="54"/>
      <c r="G184" s="54">
        <f t="shared" si="6"/>
        <v>0</v>
      </c>
      <c r="H184" s="54"/>
      <c r="I184" s="54"/>
    </row>
    <row r="185" spans="3:9" ht="15">
      <c r="C185" s="54"/>
      <c r="D185" s="54"/>
      <c r="E185" s="54">
        <f t="shared" si="5"/>
        <v>0</v>
      </c>
      <c r="F185" s="54"/>
      <c r="G185" s="54">
        <f t="shared" si="6"/>
        <v>0</v>
      </c>
      <c r="H185" s="54"/>
      <c r="I185" s="54"/>
    </row>
    <row r="186" spans="3:9" ht="15">
      <c r="C186" s="54"/>
      <c r="D186" s="54"/>
      <c r="E186" s="54">
        <f t="shared" si="5"/>
        <v>0</v>
      </c>
      <c r="F186" s="54"/>
      <c r="G186" s="54">
        <f t="shared" si="6"/>
        <v>0</v>
      </c>
      <c r="H186" s="54"/>
      <c r="I186" s="54"/>
    </row>
    <row r="187" spans="3:9" ht="15">
      <c r="C187" s="54"/>
      <c r="D187" s="54"/>
      <c r="E187" s="54">
        <f t="shared" si="5"/>
        <v>0</v>
      </c>
      <c r="F187" s="54"/>
      <c r="G187" s="54">
        <f t="shared" si="6"/>
        <v>0</v>
      </c>
      <c r="H187" s="54"/>
      <c r="I187" s="54"/>
    </row>
    <row r="188" spans="3:9" ht="15">
      <c r="C188" s="54"/>
      <c r="D188" s="54"/>
      <c r="E188" s="54">
        <f t="shared" si="5"/>
        <v>0</v>
      </c>
      <c r="F188" s="54"/>
      <c r="G188" s="54">
        <f t="shared" si="6"/>
        <v>0</v>
      </c>
      <c r="H188" s="54"/>
      <c r="I188" s="54"/>
    </row>
    <row r="189" spans="3:9" ht="15">
      <c r="C189" s="54"/>
      <c r="D189" s="54"/>
      <c r="E189" s="54">
        <f t="shared" si="5"/>
        <v>0</v>
      </c>
      <c r="F189" s="54"/>
      <c r="G189" s="54">
        <f t="shared" si="6"/>
        <v>0</v>
      </c>
      <c r="H189" s="54"/>
      <c r="I189" s="54"/>
    </row>
    <row r="190" spans="3:9" ht="15">
      <c r="C190" s="54"/>
      <c r="D190" s="54"/>
      <c r="E190" s="54">
        <f t="shared" si="5"/>
        <v>0</v>
      </c>
      <c r="F190" s="54"/>
      <c r="G190" s="54">
        <f t="shared" si="6"/>
        <v>0</v>
      </c>
      <c r="H190" s="54"/>
      <c r="I190" s="54"/>
    </row>
    <row r="191" spans="3:9" ht="15">
      <c r="C191" s="54"/>
      <c r="D191" s="54"/>
      <c r="E191" s="54">
        <f t="shared" si="5"/>
        <v>0</v>
      </c>
      <c r="F191" s="54"/>
      <c r="G191" s="54">
        <f t="shared" si="6"/>
        <v>0</v>
      </c>
      <c r="H191" s="54"/>
      <c r="I191" s="54"/>
    </row>
    <row r="192" spans="3:9" ht="15">
      <c r="C192" s="54"/>
      <c r="D192" s="54"/>
      <c r="E192" s="54">
        <f t="shared" si="5"/>
        <v>0</v>
      </c>
      <c r="F192" s="54"/>
      <c r="G192" s="54">
        <f t="shared" si="6"/>
        <v>0</v>
      </c>
      <c r="H192" s="54"/>
      <c r="I192" s="54"/>
    </row>
    <row r="193" spans="3:9" ht="15">
      <c r="C193" s="54"/>
      <c r="D193" s="54"/>
      <c r="E193" s="54">
        <f t="shared" si="5"/>
        <v>0</v>
      </c>
      <c r="F193" s="54"/>
      <c r="G193" s="54">
        <f t="shared" si="6"/>
        <v>0</v>
      </c>
      <c r="H193" s="54"/>
      <c r="I193" s="54"/>
    </row>
    <row r="194" spans="3:9" ht="15">
      <c r="C194" s="54"/>
      <c r="D194" s="54"/>
      <c r="E194" s="54">
        <f t="shared" si="5"/>
        <v>0</v>
      </c>
      <c r="F194" s="54"/>
      <c r="G194" s="54">
        <f t="shared" si="6"/>
        <v>0</v>
      </c>
      <c r="H194" s="54"/>
      <c r="I194" s="54"/>
    </row>
    <row r="195" spans="3:9" ht="15">
      <c r="C195" s="54"/>
      <c r="D195" s="54"/>
      <c r="E195" s="54">
        <f t="shared" si="5"/>
        <v>0</v>
      </c>
      <c r="F195" s="54"/>
      <c r="G195" s="54">
        <f t="shared" si="6"/>
        <v>0</v>
      </c>
      <c r="H195" s="54"/>
      <c r="I195" s="54"/>
    </row>
    <row r="196" spans="3:9" ht="15">
      <c r="C196" s="54"/>
      <c r="D196" s="54"/>
      <c r="E196" s="54">
        <f t="shared" si="5"/>
        <v>0</v>
      </c>
      <c r="F196" s="54"/>
      <c r="G196" s="54">
        <f t="shared" si="6"/>
        <v>0</v>
      </c>
      <c r="H196" s="54"/>
      <c r="I196" s="54"/>
    </row>
    <row r="197" spans="3:9" ht="15">
      <c r="C197" s="54"/>
      <c r="D197" s="54"/>
      <c r="E197" s="54">
        <f t="shared" si="5"/>
        <v>0</v>
      </c>
      <c r="F197" s="54"/>
      <c r="G197" s="54">
        <f t="shared" si="6"/>
        <v>0</v>
      </c>
      <c r="H197" s="54"/>
      <c r="I197" s="54"/>
    </row>
    <row r="198" spans="3:9" ht="15">
      <c r="C198" s="54"/>
      <c r="D198" s="54"/>
      <c r="E198" s="54">
        <f t="shared" si="5"/>
        <v>0</v>
      </c>
      <c r="F198" s="54"/>
      <c r="G198" s="54">
        <f t="shared" si="6"/>
        <v>0</v>
      </c>
      <c r="H198" s="54"/>
      <c r="I198" s="54"/>
    </row>
    <row r="199" spans="3:9" ht="15">
      <c r="C199" s="54"/>
      <c r="D199" s="54"/>
      <c r="E199" s="54">
        <f t="shared" si="5"/>
        <v>0</v>
      </c>
      <c r="F199" s="54"/>
      <c r="G199" s="54">
        <f t="shared" si="6"/>
        <v>0</v>
      </c>
      <c r="H199" s="54"/>
      <c r="I199" s="54"/>
    </row>
    <row r="200" spans="3:9" ht="15">
      <c r="C200" s="54"/>
      <c r="D200" s="54"/>
      <c r="E200" s="54">
        <f t="shared" si="5"/>
        <v>0</v>
      </c>
      <c r="F200" s="54"/>
      <c r="G200" s="54">
        <f t="shared" si="6"/>
        <v>0</v>
      </c>
      <c r="H200" s="54"/>
      <c r="I200" s="54"/>
    </row>
    <row r="201" spans="3:9" ht="15">
      <c r="C201" s="54"/>
      <c r="D201" s="54"/>
      <c r="E201" s="54">
        <f aca="true" t="shared" si="7" ref="E201:E264">C201-D201</f>
        <v>0</v>
      </c>
      <c r="F201" s="54"/>
      <c r="G201" s="54">
        <f aca="true" t="shared" si="8" ref="G201:G264">D201-F201</f>
        <v>0</v>
      </c>
      <c r="H201" s="54"/>
      <c r="I201" s="54"/>
    </row>
    <row r="202" spans="3:9" ht="15">
      <c r="C202" s="54"/>
      <c r="D202" s="54"/>
      <c r="E202" s="54">
        <f t="shared" si="7"/>
        <v>0</v>
      </c>
      <c r="F202" s="54"/>
      <c r="G202" s="54">
        <f t="shared" si="8"/>
        <v>0</v>
      </c>
      <c r="H202" s="54"/>
      <c r="I202" s="54"/>
    </row>
    <row r="203" spans="3:9" ht="15">
      <c r="C203" s="54"/>
      <c r="D203" s="54"/>
      <c r="E203" s="54">
        <f t="shared" si="7"/>
        <v>0</v>
      </c>
      <c r="F203" s="54"/>
      <c r="G203" s="54">
        <f t="shared" si="8"/>
        <v>0</v>
      </c>
      <c r="H203" s="54"/>
      <c r="I203" s="54"/>
    </row>
    <row r="204" spans="3:9" ht="15">
      <c r="C204" s="54"/>
      <c r="D204" s="54"/>
      <c r="E204" s="54">
        <f t="shared" si="7"/>
        <v>0</v>
      </c>
      <c r="F204" s="54"/>
      <c r="G204" s="54">
        <f t="shared" si="8"/>
        <v>0</v>
      </c>
      <c r="H204" s="54"/>
      <c r="I204" s="54"/>
    </row>
    <row r="205" spans="3:9" ht="15">
      <c r="C205" s="54"/>
      <c r="D205" s="54"/>
      <c r="E205" s="54">
        <f t="shared" si="7"/>
        <v>0</v>
      </c>
      <c r="F205" s="54"/>
      <c r="G205" s="54">
        <f t="shared" si="8"/>
        <v>0</v>
      </c>
      <c r="H205" s="54"/>
      <c r="I205" s="54"/>
    </row>
    <row r="206" spans="3:9" ht="15">
      <c r="C206" s="54"/>
      <c r="D206" s="54"/>
      <c r="E206" s="54">
        <f t="shared" si="7"/>
        <v>0</v>
      </c>
      <c r="F206" s="54"/>
      <c r="G206" s="54">
        <f t="shared" si="8"/>
        <v>0</v>
      </c>
      <c r="H206" s="54"/>
      <c r="I206" s="54"/>
    </row>
    <row r="207" spans="3:9" ht="15">
      <c r="C207" s="54"/>
      <c r="D207" s="54"/>
      <c r="E207" s="54">
        <f t="shared" si="7"/>
        <v>0</v>
      </c>
      <c r="F207" s="54"/>
      <c r="G207" s="54">
        <f t="shared" si="8"/>
        <v>0</v>
      </c>
      <c r="H207" s="54"/>
      <c r="I207" s="54"/>
    </row>
    <row r="208" spans="3:9" ht="15">
      <c r="C208" s="54"/>
      <c r="D208" s="54"/>
      <c r="E208" s="54">
        <f t="shared" si="7"/>
        <v>0</v>
      </c>
      <c r="F208" s="54"/>
      <c r="G208" s="54">
        <f t="shared" si="8"/>
        <v>0</v>
      </c>
      <c r="H208" s="54"/>
      <c r="I208" s="54"/>
    </row>
    <row r="209" spans="3:9" ht="15">
      <c r="C209" s="54"/>
      <c r="D209" s="54"/>
      <c r="E209" s="54">
        <f t="shared" si="7"/>
        <v>0</v>
      </c>
      <c r="F209" s="54"/>
      <c r="G209" s="54">
        <f t="shared" si="8"/>
        <v>0</v>
      </c>
      <c r="H209" s="54"/>
      <c r="I209" s="54"/>
    </row>
    <row r="210" spans="3:9" ht="15">
      <c r="C210" s="54"/>
      <c r="D210" s="54"/>
      <c r="E210" s="54">
        <f t="shared" si="7"/>
        <v>0</v>
      </c>
      <c r="F210" s="54"/>
      <c r="G210" s="54">
        <f t="shared" si="8"/>
        <v>0</v>
      </c>
      <c r="H210" s="54"/>
      <c r="I210" s="54"/>
    </row>
    <row r="211" spans="3:9" ht="15">
      <c r="C211" s="54"/>
      <c r="D211" s="54"/>
      <c r="E211" s="54">
        <f t="shared" si="7"/>
        <v>0</v>
      </c>
      <c r="F211" s="54"/>
      <c r="G211" s="54">
        <f t="shared" si="8"/>
        <v>0</v>
      </c>
      <c r="H211" s="54"/>
      <c r="I211" s="54"/>
    </row>
    <row r="212" spans="3:9" ht="15">
      <c r="C212" s="54"/>
      <c r="D212" s="54"/>
      <c r="E212" s="54">
        <f t="shared" si="7"/>
        <v>0</v>
      </c>
      <c r="F212" s="54"/>
      <c r="G212" s="54">
        <f t="shared" si="8"/>
        <v>0</v>
      </c>
      <c r="H212" s="54"/>
      <c r="I212" s="54"/>
    </row>
    <row r="213" spans="3:9" ht="15">
      <c r="C213" s="54"/>
      <c r="D213" s="54"/>
      <c r="E213" s="54">
        <f t="shared" si="7"/>
        <v>0</v>
      </c>
      <c r="F213" s="54"/>
      <c r="G213" s="54">
        <f t="shared" si="8"/>
        <v>0</v>
      </c>
      <c r="H213" s="54"/>
      <c r="I213" s="54"/>
    </row>
    <row r="214" spans="3:9" ht="15">
      <c r="C214" s="54"/>
      <c r="D214" s="54"/>
      <c r="E214" s="54">
        <f t="shared" si="7"/>
        <v>0</v>
      </c>
      <c r="F214" s="54"/>
      <c r="G214" s="54">
        <f t="shared" si="8"/>
        <v>0</v>
      </c>
      <c r="H214" s="54"/>
      <c r="I214" s="54"/>
    </row>
    <row r="215" spans="3:9" ht="15">
      <c r="C215" s="54"/>
      <c r="D215" s="54"/>
      <c r="E215" s="54">
        <f t="shared" si="7"/>
        <v>0</v>
      </c>
      <c r="F215" s="54"/>
      <c r="G215" s="54">
        <f t="shared" si="8"/>
        <v>0</v>
      </c>
      <c r="H215" s="54"/>
      <c r="I215" s="54"/>
    </row>
    <row r="216" spans="3:9" ht="15">
      <c r="C216" s="54"/>
      <c r="D216" s="54"/>
      <c r="E216" s="54">
        <f t="shared" si="7"/>
        <v>0</v>
      </c>
      <c r="F216" s="54"/>
      <c r="G216" s="54">
        <f t="shared" si="8"/>
        <v>0</v>
      </c>
      <c r="H216" s="54"/>
      <c r="I216" s="54"/>
    </row>
    <row r="217" spans="3:9" ht="15">
      <c r="C217" s="54"/>
      <c r="D217" s="54"/>
      <c r="E217" s="54">
        <f t="shared" si="7"/>
        <v>0</v>
      </c>
      <c r="F217" s="54"/>
      <c r="G217" s="54">
        <f t="shared" si="8"/>
        <v>0</v>
      </c>
      <c r="H217" s="54"/>
      <c r="I217" s="54"/>
    </row>
    <row r="218" spans="3:9" ht="15">
      <c r="C218" s="54"/>
      <c r="D218" s="54"/>
      <c r="E218" s="54">
        <f t="shared" si="7"/>
        <v>0</v>
      </c>
      <c r="F218" s="54"/>
      <c r="G218" s="54">
        <f t="shared" si="8"/>
        <v>0</v>
      </c>
      <c r="H218" s="54"/>
      <c r="I218" s="54"/>
    </row>
    <row r="219" spans="3:9" ht="15">
      <c r="C219" s="54"/>
      <c r="D219" s="54"/>
      <c r="E219" s="54">
        <f t="shared" si="7"/>
        <v>0</v>
      </c>
      <c r="F219" s="54"/>
      <c r="G219" s="54">
        <f t="shared" si="8"/>
        <v>0</v>
      </c>
      <c r="H219" s="54"/>
      <c r="I219" s="54"/>
    </row>
    <row r="220" spans="3:9" ht="15">
      <c r="C220" s="54"/>
      <c r="D220" s="54"/>
      <c r="E220" s="54">
        <f t="shared" si="7"/>
        <v>0</v>
      </c>
      <c r="F220" s="54"/>
      <c r="G220" s="54">
        <f t="shared" si="8"/>
        <v>0</v>
      </c>
      <c r="H220" s="54"/>
      <c r="I220" s="54"/>
    </row>
    <row r="221" spans="3:9" ht="15">
      <c r="C221" s="54"/>
      <c r="D221" s="54"/>
      <c r="E221" s="54">
        <f t="shared" si="7"/>
        <v>0</v>
      </c>
      <c r="F221" s="54"/>
      <c r="G221" s="54">
        <f t="shared" si="8"/>
        <v>0</v>
      </c>
      <c r="H221" s="54"/>
      <c r="I221" s="54"/>
    </row>
    <row r="222" spans="3:9" ht="15">
      <c r="C222" s="54"/>
      <c r="D222" s="54"/>
      <c r="E222" s="54">
        <f t="shared" si="7"/>
        <v>0</v>
      </c>
      <c r="F222" s="54"/>
      <c r="G222" s="54">
        <f t="shared" si="8"/>
        <v>0</v>
      </c>
      <c r="H222" s="54"/>
      <c r="I222" s="54"/>
    </row>
    <row r="223" spans="3:9" ht="15">
      <c r="C223" s="54"/>
      <c r="D223" s="54"/>
      <c r="E223" s="54">
        <f t="shared" si="7"/>
        <v>0</v>
      </c>
      <c r="F223" s="54"/>
      <c r="G223" s="54">
        <f t="shared" si="8"/>
        <v>0</v>
      </c>
      <c r="H223" s="54"/>
      <c r="I223" s="54"/>
    </row>
    <row r="224" spans="3:9" ht="15">
      <c r="C224" s="54"/>
      <c r="D224" s="54"/>
      <c r="E224" s="54">
        <f t="shared" si="7"/>
        <v>0</v>
      </c>
      <c r="F224" s="54"/>
      <c r="G224" s="54">
        <f t="shared" si="8"/>
        <v>0</v>
      </c>
      <c r="H224" s="54"/>
      <c r="I224" s="54"/>
    </row>
    <row r="225" spans="3:9" ht="15">
      <c r="C225" s="54"/>
      <c r="D225" s="54"/>
      <c r="E225" s="54">
        <f t="shared" si="7"/>
        <v>0</v>
      </c>
      <c r="F225" s="54"/>
      <c r="G225" s="54">
        <f t="shared" si="8"/>
        <v>0</v>
      </c>
      <c r="H225" s="54"/>
      <c r="I225" s="54"/>
    </row>
    <row r="226" spans="3:9" ht="15">
      <c r="C226" s="54"/>
      <c r="D226" s="54"/>
      <c r="E226" s="54">
        <f t="shared" si="7"/>
        <v>0</v>
      </c>
      <c r="F226" s="54"/>
      <c r="G226" s="54">
        <f t="shared" si="8"/>
        <v>0</v>
      </c>
      <c r="H226" s="54"/>
      <c r="I226" s="54"/>
    </row>
    <row r="227" spans="3:9" ht="15">
      <c r="C227" s="54"/>
      <c r="D227" s="54"/>
      <c r="E227" s="54">
        <f t="shared" si="7"/>
        <v>0</v>
      </c>
      <c r="F227" s="54"/>
      <c r="G227" s="54">
        <f t="shared" si="8"/>
        <v>0</v>
      </c>
      <c r="H227" s="54"/>
      <c r="I227" s="54"/>
    </row>
    <row r="228" spans="3:9" ht="15">
      <c r="C228" s="54"/>
      <c r="D228" s="54"/>
      <c r="E228" s="54">
        <f t="shared" si="7"/>
        <v>0</v>
      </c>
      <c r="F228" s="54"/>
      <c r="G228" s="54">
        <f t="shared" si="8"/>
        <v>0</v>
      </c>
      <c r="H228" s="54"/>
      <c r="I228" s="54"/>
    </row>
    <row r="229" spans="3:9" ht="15">
      <c r="C229" s="54"/>
      <c r="D229" s="54"/>
      <c r="E229" s="54">
        <f t="shared" si="7"/>
        <v>0</v>
      </c>
      <c r="F229" s="54"/>
      <c r="G229" s="54">
        <f t="shared" si="8"/>
        <v>0</v>
      </c>
      <c r="H229" s="54"/>
      <c r="I229" s="54"/>
    </row>
    <row r="230" spans="3:9" ht="15">
      <c r="C230" s="54"/>
      <c r="D230" s="54"/>
      <c r="E230" s="54">
        <f t="shared" si="7"/>
        <v>0</v>
      </c>
      <c r="F230" s="54"/>
      <c r="G230" s="54">
        <f t="shared" si="8"/>
        <v>0</v>
      </c>
      <c r="H230" s="54"/>
      <c r="I230" s="54"/>
    </row>
    <row r="231" spans="3:9" ht="15">
      <c r="C231" s="54"/>
      <c r="D231" s="54"/>
      <c r="E231" s="54">
        <f t="shared" si="7"/>
        <v>0</v>
      </c>
      <c r="F231" s="54"/>
      <c r="G231" s="54">
        <f t="shared" si="8"/>
        <v>0</v>
      </c>
      <c r="H231" s="54"/>
      <c r="I231" s="54"/>
    </row>
    <row r="232" spans="3:9" ht="15">
      <c r="C232" s="54"/>
      <c r="D232" s="54"/>
      <c r="E232" s="54">
        <f t="shared" si="7"/>
        <v>0</v>
      </c>
      <c r="F232" s="54"/>
      <c r="G232" s="54">
        <f t="shared" si="8"/>
        <v>0</v>
      </c>
      <c r="H232" s="54"/>
      <c r="I232" s="54"/>
    </row>
    <row r="233" spans="3:9" ht="15">
      <c r="C233" s="54"/>
      <c r="D233" s="54"/>
      <c r="E233" s="54">
        <f t="shared" si="7"/>
        <v>0</v>
      </c>
      <c r="F233" s="54"/>
      <c r="G233" s="54">
        <f t="shared" si="8"/>
        <v>0</v>
      </c>
      <c r="H233" s="54"/>
      <c r="I233" s="54"/>
    </row>
    <row r="234" spans="3:9" ht="15">
      <c r="C234" s="54"/>
      <c r="D234" s="54"/>
      <c r="E234" s="54">
        <f t="shared" si="7"/>
        <v>0</v>
      </c>
      <c r="F234" s="54"/>
      <c r="G234" s="54">
        <f t="shared" si="8"/>
        <v>0</v>
      </c>
      <c r="H234" s="54"/>
      <c r="I234" s="54"/>
    </row>
    <row r="235" spans="3:9" ht="15">
      <c r="C235" s="54"/>
      <c r="D235" s="54"/>
      <c r="E235" s="54">
        <f t="shared" si="7"/>
        <v>0</v>
      </c>
      <c r="F235" s="54"/>
      <c r="G235" s="54">
        <f t="shared" si="8"/>
        <v>0</v>
      </c>
      <c r="H235" s="54"/>
      <c r="I235" s="54"/>
    </row>
    <row r="236" spans="3:9" ht="15">
      <c r="C236" s="54"/>
      <c r="D236" s="54"/>
      <c r="E236" s="54">
        <f t="shared" si="7"/>
        <v>0</v>
      </c>
      <c r="F236" s="54"/>
      <c r="G236" s="54">
        <f t="shared" si="8"/>
        <v>0</v>
      </c>
      <c r="H236" s="54"/>
      <c r="I236" s="54"/>
    </row>
    <row r="237" spans="3:9" ht="15">
      <c r="C237" s="54"/>
      <c r="D237" s="54"/>
      <c r="E237" s="54">
        <f t="shared" si="7"/>
        <v>0</v>
      </c>
      <c r="F237" s="54"/>
      <c r="G237" s="54">
        <f t="shared" si="8"/>
        <v>0</v>
      </c>
      <c r="H237" s="54"/>
      <c r="I237" s="54"/>
    </row>
    <row r="238" spans="3:9" ht="15">
      <c r="C238" s="54"/>
      <c r="D238" s="54"/>
      <c r="E238" s="54">
        <f t="shared" si="7"/>
        <v>0</v>
      </c>
      <c r="F238" s="54"/>
      <c r="G238" s="54">
        <f t="shared" si="8"/>
        <v>0</v>
      </c>
      <c r="H238" s="54"/>
      <c r="I238" s="54"/>
    </row>
    <row r="239" spans="3:9" ht="15">
      <c r="C239" s="54"/>
      <c r="D239" s="54"/>
      <c r="E239" s="54">
        <f t="shared" si="7"/>
        <v>0</v>
      </c>
      <c r="F239" s="54"/>
      <c r="G239" s="54">
        <f t="shared" si="8"/>
        <v>0</v>
      </c>
      <c r="H239" s="54"/>
      <c r="I239" s="54"/>
    </row>
    <row r="240" spans="3:9" ht="15">
      <c r="C240" s="54"/>
      <c r="D240" s="54"/>
      <c r="E240" s="54">
        <f t="shared" si="7"/>
        <v>0</v>
      </c>
      <c r="F240" s="54"/>
      <c r="G240" s="54">
        <f t="shared" si="8"/>
        <v>0</v>
      </c>
      <c r="H240" s="54"/>
      <c r="I240" s="54"/>
    </row>
    <row r="241" spans="3:9" ht="15">
      <c r="C241" s="54"/>
      <c r="D241" s="54"/>
      <c r="E241" s="54">
        <f t="shared" si="7"/>
        <v>0</v>
      </c>
      <c r="F241" s="54"/>
      <c r="G241" s="54">
        <f t="shared" si="8"/>
        <v>0</v>
      </c>
      <c r="H241" s="54"/>
      <c r="I241" s="54"/>
    </row>
    <row r="242" spans="3:9" ht="15">
      <c r="C242" s="54"/>
      <c r="D242" s="54"/>
      <c r="E242" s="54">
        <f t="shared" si="7"/>
        <v>0</v>
      </c>
      <c r="F242" s="54"/>
      <c r="G242" s="54">
        <f t="shared" si="8"/>
        <v>0</v>
      </c>
      <c r="H242" s="54"/>
      <c r="I242" s="54"/>
    </row>
    <row r="243" spans="3:9" ht="15">
      <c r="C243" s="54"/>
      <c r="D243" s="54"/>
      <c r="E243" s="54">
        <f t="shared" si="7"/>
        <v>0</v>
      </c>
      <c r="F243" s="54"/>
      <c r="G243" s="54">
        <f t="shared" si="8"/>
        <v>0</v>
      </c>
      <c r="H243" s="54"/>
      <c r="I243" s="54"/>
    </row>
    <row r="244" spans="3:9" ht="15">
      <c r="C244" s="54"/>
      <c r="D244" s="54"/>
      <c r="E244" s="54">
        <f t="shared" si="7"/>
        <v>0</v>
      </c>
      <c r="F244" s="54"/>
      <c r="G244" s="54">
        <f t="shared" si="8"/>
        <v>0</v>
      </c>
      <c r="H244" s="54"/>
      <c r="I244" s="54"/>
    </row>
    <row r="245" spans="3:9" ht="15">
      <c r="C245" s="54"/>
      <c r="D245" s="54"/>
      <c r="E245" s="54">
        <f t="shared" si="7"/>
        <v>0</v>
      </c>
      <c r="F245" s="54"/>
      <c r="G245" s="54">
        <f t="shared" si="8"/>
        <v>0</v>
      </c>
      <c r="H245" s="54"/>
      <c r="I245" s="54"/>
    </row>
    <row r="246" spans="3:9" ht="15">
      <c r="C246" s="54"/>
      <c r="D246" s="54"/>
      <c r="E246" s="54">
        <f t="shared" si="7"/>
        <v>0</v>
      </c>
      <c r="F246" s="54"/>
      <c r="G246" s="54">
        <f t="shared" si="8"/>
        <v>0</v>
      </c>
      <c r="H246" s="54"/>
      <c r="I246" s="54"/>
    </row>
    <row r="247" spans="3:9" ht="15">
      <c r="C247" s="54"/>
      <c r="D247" s="54"/>
      <c r="E247" s="54">
        <f t="shared" si="7"/>
        <v>0</v>
      </c>
      <c r="F247" s="54"/>
      <c r="G247" s="54">
        <f t="shared" si="8"/>
        <v>0</v>
      </c>
      <c r="H247" s="54"/>
      <c r="I247" s="54"/>
    </row>
    <row r="248" spans="3:9" ht="15">
      <c r="C248" s="54"/>
      <c r="D248" s="54"/>
      <c r="E248" s="54">
        <f t="shared" si="7"/>
        <v>0</v>
      </c>
      <c r="F248" s="54"/>
      <c r="G248" s="54">
        <f t="shared" si="8"/>
        <v>0</v>
      </c>
      <c r="H248" s="54"/>
      <c r="I248" s="54"/>
    </row>
    <row r="249" spans="3:9" ht="15">
      <c r="C249" s="54"/>
      <c r="D249" s="54"/>
      <c r="E249" s="54">
        <f t="shared" si="7"/>
        <v>0</v>
      </c>
      <c r="F249" s="54"/>
      <c r="G249" s="54">
        <f t="shared" si="8"/>
        <v>0</v>
      </c>
      <c r="H249" s="54"/>
      <c r="I249" s="54"/>
    </row>
    <row r="250" spans="3:9" ht="15">
      <c r="C250" s="54"/>
      <c r="D250" s="54"/>
      <c r="E250" s="54">
        <f t="shared" si="7"/>
        <v>0</v>
      </c>
      <c r="F250" s="54"/>
      <c r="G250" s="54">
        <f t="shared" si="8"/>
        <v>0</v>
      </c>
      <c r="H250" s="54"/>
      <c r="I250" s="54"/>
    </row>
    <row r="251" spans="3:9" ht="15">
      <c r="C251" s="54"/>
      <c r="D251" s="54"/>
      <c r="E251" s="54">
        <f t="shared" si="7"/>
        <v>0</v>
      </c>
      <c r="F251" s="54"/>
      <c r="G251" s="54">
        <f t="shared" si="8"/>
        <v>0</v>
      </c>
      <c r="H251" s="54"/>
      <c r="I251" s="54"/>
    </row>
    <row r="252" spans="3:9" ht="15">
      <c r="C252" s="54"/>
      <c r="D252" s="54"/>
      <c r="E252" s="54">
        <f t="shared" si="7"/>
        <v>0</v>
      </c>
      <c r="F252" s="54"/>
      <c r="G252" s="54">
        <f t="shared" si="8"/>
        <v>0</v>
      </c>
      <c r="H252" s="54"/>
      <c r="I252" s="54"/>
    </row>
    <row r="253" spans="3:9" ht="15">
      <c r="C253" s="54"/>
      <c r="D253" s="54"/>
      <c r="E253" s="54">
        <f t="shared" si="7"/>
        <v>0</v>
      </c>
      <c r="F253" s="54"/>
      <c r="G253" s="54">
        <f t="shared" si="8"/>
        <v>0</v>
      </c>
      <c r="H253" s="54"/>
      <c r="I253" s="54"/>
    </row>
    <row r="254" spans="3:9" ht="15">
      <c r="C254" s="54"/>
      <c r="D254" s="54"/>
      <c r="E254" s="54">
        <f t="shared" si="7"/>
        <v>0</v>
      </c>
      <c r="F254" s="54"/>
      <c r="G254" s="54">
        <f t="shared" si="8"/>
        <v>0</v>
      </c>
      <c r="H254" s="54"/>
      <c r="I254" s="54"/>
    </row>
    <row r="255" spans="3:9" ht="15">
      <c r="C255" s="54"/>
      <c r="D255" s="54"/>
      <c r="E255" s="54">
        <f t="shared" si="7"/>
        <v>0</v>
      </c>
      <c r="F255" s="54"/>
      <c r="G255" s="54">
        <f t="shared" si="8"/>
        <v>0</v>
      </c>
      <c r="H255" s="54"/>
      <c r="I255" s="54"/>
    </row>
    <row r="256" spans="3:9" ht="15">
      <c r="C256" s="54"/>
      <c r="D256" s="54"/>
      <c r="E256" s="54">
        <f t="shared" si="7"/>
        <v>0</v>
      </c>
      <c r="F256" s="54"/>
      <c r="G256" s="54">
        <f t="shared" si="8"/>
        <v>0</v>
      </c>
      <c r="H256" s="54"/>
      <c r="I256" s="54"/>
    </row>
    <row r="257" spans="3:9" ht="15">
      <c r="C257" s="54"/>
      <c r="D257" s="54"/>
      <c r="E257" s="54">
        <f t="shared" si="7"/>
        <v>0</v>
      </c>
      <c r="F257" s="54"/>
      <c r="G257" s="54">
        <f t="shared" si="8"/>
        <v>0</v>
      </c>
      <c r="H257" s="54"/>
      <c r="I257" s="54"/>
    </row>
    <row r="258" spans="3:9" ht="15">
      <c r="C258" s="54"/>
      <c r="D258" s="54"/>
      <c r="E258" s="54">
        <f t="shared" si="7"/>
        <v>0</v>
      </c>
      <c r="F258" s="54"/>
      <c r="G258" s="54">
        <f t="shared" si="8"/>
        <v>0</v>
      </c>
      <c r="H258" s="54"/>
      <c r="I258" s="54"/>
    </row>
    <row r="259" spans="3:9" ht="15">
      <c r="C259" s="54"/>
      <c r="D259" s="54"/>
      <c r="E259" s="54">
        <f t="shared" si="7"/>
        <v>0</v>
      </c>
      <c r="F259" s="54"/>
      <c r="G259" s="54">
        <f t="shared" si="8"/>
        <v>0</v>
      </c>
      <c r="H259" s="54"/>
      <c r="I259" s="54"/>
    </row>
    <row r="260" spans="3:9" ht="15">
      <c r="C260" s="54"/>
      <c r="D260" s="54"/>
      <c r="E260" s="54">
        <f t="shared" si="7"/>
        <v>0</v>
      </c>
      <c r="F260" s="54"/>
      <c r="G260" s="54">
        <f t="shared" si="8"/>
        <v>0</v>
      </c>
      <c r="H260" s="54"/>
      <c r="I260" s="54"/>
    </row>
    <row r="261" spans="3:9" ht="15">
      <c r="C261" s="54"/>
      <c r="D261" s="54"/>
      <c r="E261" s="54">
        <f t="shared" si="7"/>
        <v>0</v>
      </c>
      <c r="F261" s="54"/>
      <c r="G261" s="54">
        <f t="shared" si="8"/>
        <v>0</v>
      </c>
      <c r="H261" s="54"/>
      <c r="I261" s="54"/>
    </row>
    <row r="262" spans="3:9" ht="15">
      <c r="C262" s="54"/>
      <c r="D262" s="54"/>
      <c r="E262" s="54">
        <f t="shared" si="7"/>
        <v>0</v>
      </c>
      <c r="F262" s="54"/>
      <c r="G262" s="54">
        <f t="shared" si="8"/>
        <v>0</v>
      </c>
      <c r="H262" s="54"/>
      <c r="I262" s="54"/>
    </row>
    <row r="263" spans="3:9" ht="15">
      <c r="C263" s="54"/>
      <c r="D263" s="54"/>
      <c r="E263" s="54">
        <f t="shared" si="7"/>
        <v>0</v>
      </c>
      <c r="F263" s="54"/>
      <c r="G263" s="54">
        <f t="shared" si="8"/>
        <v>0</v>
      </c>
      <c r="H263" s="54"/>
      <c r="I263" s="54"/>
    </row>
    <row r="264" spans="3:9" ht="15">
      <c r="C264" s="54"/>
      <c r="D264" s="54"/>
      <c r="E264" s="54">
        <f t="shared" si="7"/>
        <v>0</v>
      </c>
      <c r="F264" s="54"/>
      <c r="G264" s="54">
        <f t="shared" si="8"/>
        <v>0</v>
      </c>
      <c r="H264" s="54"/>
      <c r="I264" s="54"/>
    </row>
    <row r="265" spans="3:9" ht="15">
      <c r="C265" s="54"/>
      <c r="D265" s="54"/>
      <c r="E265" s="54">
        <f aca="true" t="shared" si="9" ref="E265:E328">C265-D265</f>
        <v>0</v>
      </c>
      <c r="F265" s="54"/>
      <c r="G265" s="54">
        <f aca="true" t="shared" si="10" ref="G265:G328">D265-F265</f>
        <v>0</v>
      </c>
      <c r="H265" s="54"/>
      <c r="I265" s="54"/>
    </row>
    <row r="266" spans="3:9" ht="15">
      <c r="C266" s="54"/>
      <c r="D266" s="54"/>
      <c r="E266" s="54">
        <f t="shared" si="9"/>
        <v>0</v>
      </c>
      <c r="F266" s="54"/>
      <c r="G266" s="54">
        <f t="shared" si="10"/>
        <v>0</v>
      </c>
      <c r="H266" s="54"/>
      <c r="I266" s="54"/>
    </row>
    <row r="267" spans="3:9" ht="15">
      <c r="C267" s="54"/>
      <c r="D267" s="54"/>
      <c r="E267" s="54">
        <f t="shared" si="9"/>
        <v>0</v>
      </c>
      <c r="F267" s="54"/>
      <c r="G267" s="54">
        <f t="shared" si="10"/>
        <v>0</v>
      </c>
      <c r="H267" s="54"/>
      <c r="I267" s="54"/>
    </row>
    <row r="268" spans="3:9" ht="15">
      <c r="C268" s="54"/>
      <c r="D268" s="54"/>
      <c r="E268" s="54">
        <f t="shared" si="9"/>
        <v>0</v>
      </c>
      <c r="F268" s="54"/>
      <c r="G268" s="54">
        <f t="shared" si="10"/>
        <v>0</v>
      </c>
      <c r="H268" s="54"/>
      <c r="I268" s="54"/>
    </row>
    <row r="269" spans="3:9" ht="15">
      <c r="C269" s="54"/>
      <c r="D269" s="54"/>
      <c r="E269" s="54">
        <f t="shared" si="9"/>
        <v>0</v>
      </c>
      <c r="F269" s="54"/>
      <c r="G269" s="54">
        <f t="shared" si="10"/>
        <v>0</v>
      </c>
      <c r="H269" s="54"/>
      <c r="I269" s="54"/>
    </row>
    <row r="270" spans="3:9" ht="15">
      <c r="C270" s="54"/>
      <c r="D270" s="54"/>
      <c r="E270" s="54">
        <f t="shared" si="9"/>
        <v>0</v>
      </c>
      <c r="F270" s="54"/>
      <c r="G270" s="54">
        <f t="shared" si="10"/>
        <v>0</v>
      </c>
      <c r="H270" s="54"/>
      <c r="I270" s="54"/>
    </row>
    <row r="271" spans="3:9" ht="15">
      <c r="C271" s="54"/>
      <c r="D271" s="54"/>
      <c r="E271" s="54">
        <f t="shared" si="9"/>
        <v>0</v>
      </c>
      <c r="F271" s="54"/>
      <c r="G271" s="54">
        <f t="shared" si="10"/>
        <v>0</v>
      </c>
      <c r="H271" s="54"/>
      <c r="I271" s="54"/>
    </row>
    <row r="272" spans="3:9" ht="15">
      <c r="C272" s="54"/>
      <c r="D272" s="54"/>
      <c r="E272" s="54">
        <f t="shared" si="9"/>
        <v>0</v>
      </c>
      <c r="F272" s="54"/>
      <c r="G272" s="54">
        <f t="shared" si="10"/>
        <v>0</v>
      </c>
      <c r="H272" s="54"/>
      <c r="I272" s="54"/>
    </row>
    <row r="273" spans="3:9" ht="15">
      <c r="C273" s="54"/>
      <c r="D273" s="54"/>
      <c r="E273" s="54">
        <f t="shared" si="9"/>
        <v>0</v>
      </c>
      <c r="F273" s="54"/>
      <c r="G273" s="54">
        <f t="shared" si="10"/>
        <v>0</v>
      </c>
      <c r="H273" s="54"/>
      <c r="I273" s="54"/>
    </row>
    <row r="274" spans="3:9" ht="15">
      <c r="C274" s="54"/>
      <c r="D274" s="54"/>
      <c r="E274" s="54">
        <f t="shared" si="9"/>
        <v>0</v>
      </c>
      <c r="F274" s="54"/>
      <c r="G274" s="54">
        <f t="shared" si="10"/>
        <v>0</v>
      </c>
      <c r="H274" s="54"/>
      <c r="I274" s="54"/>
    </row>
    <row r="275" spans="3:9" ht="15">
      <c r="C275" s="54"/>
      <c r="D275" s="54"/>
      <c r="E275" s="54">
        <f t="shared" si="9"/>
        <v>0</v>
      </c>
      <c r="F275" s="54"/>
      <c r="G275" s="54">
        <f t="shared" si="10"/>
        <v>0</v>
      </c>
      <c r="H275" s="54"/>
      <c r="I275" s="54"/>
    </row>
    <row r="276" spans="3:9" ht="15">
      <c r="C276" s="54"/>
      <c r="D276" s="54"/>
      <c r="E276" s="54">
        <f t="shared" si="9"/>
        <v>0</v>
      </c>
      <c r="F276" s="54"/>
      <c r="G276" s="54">
        <f t="shared" si="10"/>
        <v>0</v>
      </c>
      <c r="H276" s="54"/>
      <c r="I276" s="54"/>
    </row>
    <row r="277" spans="3:9" ht="15">
      <c r="C277" s="54"/>
      <c r="D277" s="54"/>
      <c r="E277" s="54">
        <f t="shared" si="9"/>
        <v>0</v>
      </c>
      <c r="F277" s="54"/>
      <c r="G277" s="54">
        <f t="shared" si="10"/>
        <v>0</v>
      </c>
      <c r="H277" s="54"/>
      <c r="I277" s="54"/>
    </row>
    <row r="278" spans="3:9" ht="15">
      <c r="C278" s="54"/>
      <c r="D278" s="54"/>
      <c r="E278" s="54">
        <f t="shared" si="9"/>
        <v>0</v>
      </c>
      <c r="F278" s="54"/>
      <c r="G278" s="54">
        <f t="shared" si="10"/>
        <v>0</v>
      </c>
      <c r="H278" s="54"/>
      <c r="I278" s="54"/>
    </row>
    <row r="279" spans="3:9" ht="15">
      <c r="C279" s="54"/>
      <c r="D279" s="54"/>
      <c r="E279" s="54">
        <f t="shared" si="9"/>
        <v>0</v>
      </c>
      <c r="F279" s="54"/>
      <c r="G279" s="54">
        <f t="shared" si="10"/>
        <v>0</v>
      </c>
      <c r="H279" s="54"/>
      <c r="I279" s="54"/>
    </row>
    <row r="280" spans="3:9" ht="15">
      <c r="C280" s="54"/>
      <c r="D280" s="54"/>
      <c r="E280" s="54">
        <f t="shared" si="9"/>
        <v>0</v>
      </c>
      <c r="F280" s="54"/>
      <c r="G280" s="54">
        <f t="shared" si="10"/>
        <v>0</v>
      </c>
      <c r="H280" s="54"/>
      <c r="I280" s="54"/>
    </row>
    <row r="281" spans="3:9" ht="15">
      <c r="C281" s="54"/>
      <c r="D281" s="54"/>
      <c r="E281" s="54">
        <f t="shared" si="9"/>
        <v>0</v>
      </c>
      <c r="F281" s="54"/>
      <c r="G281" s="54">
        <f t="shared" si="10"/>
        <v>0</v>
      </c>
      <c r="H281" s="54"/>
      <c r="I281" s="54"/>
    </row>
    <row r="282" spans="3:9" ht="15">
      <c r="C282" s="54"/>
      <c r="D282" s="54"/>
      <c r="E282" s="54">
        <f t="shared" si="9"/>
        <v>0</v>
      </c>
      <c r="F282" s="54"/>
      <c r="G282" s="54">
        <f t="shared" si="10"/>
        <v>0</v>
      </c>
      <c r="H282" s="54"/>
      <c r="I282" s="54"/>
    </row>
    <row r="283" spans="3:9" ht="15">
      <c r="C283" s="54"/>
      <c r="D283" s="54"/>
      <c r="E283" s="54">
        <f t="shared" si="9"/>
        <v>0</v>
      </c>
      <c r="F283" s="54"/>
      <c r="G283" s="54">
        <f t="shared" si="10"/>
        <v>0</v>
      </c>
      <c r="H283" s="54"/>
      <c r="I283" s="54"/>
    </row>
    <row r="284" spans="3:9" ht="15">
      <c r="C284" s="54"/>
      <c r="D284" s="54"/>
      <c r="E284" s="54">
        <f t="shared" si="9"/>
        <v>0</v>
      </c>
      <c r="F284" s="54"/>
      <c r="G284" s="54">
        <f t="shared" si="10"/>
        <v>0</v>
      </c>
      <c r="H284" s="54"/>
      <c r="I284" s="54"/>
    </row>
    <row r="285" spans="3:9" ht="15">
      <c r="C285" s="54"/>
      <c r="D285" s="54"/>
      <c r="E285" s="54">
        <f t="shared" si="9"/>
        <v>0</v>
      </c>
      <c r="F285" s="54"/>
      <c r="G285" s="54">
        <f t="shared" si="10"/>
        <v>0</v>
      </c>
      <c r="H285" s="54"/>
      <c r="I285" s="54"/>
    </row>
    <row r="286" spans="3:9" ht="15">
      <c r="C286" s="54"/>
      <c r="D286" s="54"/>
      <c r="E286" s="54">
        <f t="shared" si="9"/>
        <v>0</v>
      </c>
      <c r="F286" s="54"/>
      <c r="G286" s="54">
        <f t="shared" si="10"/>
        <v>0</v>
      </c>
      <c r="H286" s="54"/>
      <c r="I286" s="54"/>
    </row>
    <row r="287" spans="3:9" ht="15">
      <c r="C287" s="54"/>
      <c r="D287" s="54"/>
      <c r="E287" s="54">
        <f t="shared" si="9"/>
        <v>0</v>
      </c>
      <c r="F287" s="54"/>
      <c r="G287" s="54">
        <f t="shared" si="10"/>
        <v>0</v>
      </c>
      <c r="H287" s="54"/>
      <c r="I287" s="54"/>
    </row>
    <row r="288" spans="3:9" ht="15">
      <c r="C288" s="54"/>
      <c r="D288" s="54"/>
      <c r="E288" s="54">
        <f t="shared" si="9"/>
        <v>0</v>
      </c>
      <c r="F288" s="54"/>
      <c r="G288" s="54">
        <f t="shared" si="10"/>
        <v>0</v>
      </c>
      <c r="H288" s="54"/>
      <c r="I288" s="54"/>
    </row>
    <row r="289" spans="3:9" ht="15">
      <c r="C289" s="54"/>
      <c r="D289" s="54"/>
      <c r="E289" s="54">
        <f t="shared" si="9"/>
        <v>0</v>
      </c>
      <c r="F289" s="54"/>
      <c r="G289" s="54">
        <f t="shared" si="10"/>
        <v>0</v>
      </c>
      <c r="H289" s="54"/>
      <c r="I289" s="54"/>
    </row>
    <row r="290" spans="3:9" ht="15">
      <c r="C290" s="54"/>
      <c r="D290" s="54"/>
      <c r="E290" s="54">
        <f t="shared" si="9"/>
        <v>0</v>
      </c>
      <c r="F290" s="54"/>
      <c r="G290" s="54">
        <f t="shared" si="10"/>
        <v>0</v>
      </c>
      <c r="H290" s="54"/>
      <c r="I290" s="54"/>
    </row>
    <row r="291" spans="3:9" ht="15">
      <c r="C291" s="54"/>
      <c r="D291" s="54"/>
      <c r="E291" s="54">
        <f t="shared" si="9"/>
        <v>0</v>
      </c>
      <c r="F291" s="54"/>
      <c r="G291" s="54">
        <f t="shared" si="10"/>
        <v>0</v>
      </c>
      <c r="H291" s="54"/>
      <c r="I291" s="54"/>
    </row>
    <row r="292" spans="3:9" ht="15">
      <c r="C292" s="54"/>
      <c r="D292" s="54"/>
      <c r="E292" s="54">
        <f t="shared" si="9"/>
        <v>0</v>
      </c>
      <c r="F292" s="54"/>
      <c r="G292" s="54">
        <f t="shared" si="10"/>
        <v>0</v>
      </c>
      <c r="H292" s="54"/>
      <c r="I292" s="54"/>
    </row>
    <row r="293" spans="3:9" ht="15">
      <c r="C293" s="54"/>
      <c r="D293" s="54"/>
      <c r="E293" s="54">
        <f t="shared" si="9"/>
        <v>0</v>
      </c>
      <c r="F293" s="54"/>
      <c r="G293" s="54">
        <f t="shared" si="10"/>
        <v>0</v>
      </c>
      <c r="H293" s="54"/>
      <c r="I293" s="54"/>
    </row>
    <row r="294" spans="3:9" ht="15">
      <c r="C294" s="54"/>
      <c r="D294" s="54"/>
      <c r="E294" s="54">
        <f t="shared" si="9"/>
        <v>0</v>
      </c>
      <c r="F294" s="54"/>
      <c r="G294" s="54">
        <f t="shared" si="10"/>
        <v>0</v>
      </c>
      <c r="H294" s="54"/>
      <c r="I294" s="54"/>
    </row>
    <row r="295" spans="3:9" ht="15">
      <c r="C295" s="54"/>
      <c r="D295" s="54"/>
      <c r="E295" s="54">
        <f t="shared" si="9"/>
        <v>0</v>
      </c>
      <c r="F295" s="54"/>
      <c r="G295" s="54">
        <f t="shared" si="10"/>
        <v>0</v>
      </c>
      <c r="H295" s="54"/>
      <c r="I295" s="54"/>
    </row>
    <row r="296" spans="3:9" ht="15">
      <c r="C296" s="54"/>
      <c r="D296" s="54"/>
      <c r="E296" s="54">
        <f t="shared" si="9"/>
        <v>0</v>
      </c>
      <c r="F296" s="54"/>
      <c r="G296" s="54">
        <f t="shared" si="10"/>
        <v>0</v>
      </c>
      <c r="H296" s="54"/>
      <c r="I296" s="54"/>
    </row>
    <row r="297" spans="3:9" ht="15">
      <c r="C297" s="54"/>
      <c r="D297" s="54"/>
      <c r="E297" s="54">
        <f t="shared" si="9"/>
        <v>0</v>
      </c>
      <c r="F297" s="54"/>
      <c r="G297" s="54">
        <f t="shared" si="10"/>
        <v>0</v>
      </c>
      <c r="H297" s="54"/>
      <c r="I297" s="54"/>
    </row>
    <row r="298" spans="3:9" ht="15">
      <c r="C298" s="54"/>
      <c r="D298" s="54"/>
      <c r="E298" s="54">
        <f t="shared" si="9"/>
        <v>0</v>
      </c>
      <c r="F298" s="54"/>
      <c r="G298" s="54">
        <f t="shared" si="10"/>
        <v>0</v>
      </c>
      <c r="H298" s="54"/>
      <c r="I298" s="54"/>
    </row>
    <row r="299" spans="3:9" ht="15">
      <c r="C299" s="54"/>
      <c r="D299" s="54"/>
      <c r="E299" s="54">
        <f t="shared" si="9"/>
        <v>0</v>
      </c>
      <c r="F299" s="54"/>
      <c r="G299" s="54">
        <f t="shared" si="10"/>
        <v>0</v>
      </c>
      <c r="H299" s="54"/>
      <c r="I299" s="54"/>
    </row>
    <row r="300" spans="3:9" ht="15">
      <c r="C300" s="54"/>
      <c r="D300" s="54"/>
      <c r="E300" s="54">
        <f t="shared" si="9"/>
        <v>0</v>
      </c>
      <c r="F300" s="54"/>
      <c r="G300" s="54">
        <f t="shared" si="10"/>
        <v>0</v>
      </c>
      <c r="H300" s="54"/>
      <c r="I300" s="54"/>
    </row>
    <row r="301" spans="3:9" ht="15">
      <c r="C301" s="54"/>
      <c r="D301" s="54"/>
      <c r="E301" s="54">
        <f t="shared" si="9"/>
        <v>0</v>
      </c>
      <c r="F301" s="54"/>
      <c r="G301" s="54">
        <f t="shared" si="10"/>
        <v>0</v>
      </c>
      <c r="H301" s="54"/>
      <c r="I301" s="54"/>
    </row>
    <row r="302" spans="3:9" ht="15">
      <c r="C302" s="54"/>
      <c r="D302" s="54"/>
      <c r="E302" s="54">
        <f t="shared" si="9"/>
        <v>0</v>
      </c>
      <c r="F302" s="54"/>
      <c r="G302" s="54">
        <f t="shared" si="10"/>
        <v>0</v>
      </c>
      <c r="H302" s="54"/>
      <c r="I302" s="54"/>
    </row>
    <row r="303" spans="3:9" ht="15">
      <c r="C303" s="54"/>
      <c r="D303" s="54"/>
      <c r="E303" s="54">
        <f t="shared" si="9"/>
        <v>0</v>
      </c>
      <c r="F303" s="54"/>
      <c r="G303" s="54">
        <f t="shared" si="10"/>
        <v>0</v>
      </c>
      <c r="H303" s="54"/>
      <c r="I303" s="54"/>
    </row>
    <row r="304" spans="3:9" ht="15">
      <c r="C304" s="54"/>
      <c r="D304" s="54"/>
      <c r="E304" s="54">
        <f t="shared" si="9"/>
        <v>0</v>
      </c>
      <c r="F304" s="54"/>
      <c r="G304" s="54">
        <f t="shared" si="10"/>
        <v>0</v>
      </c>
      <c r="H304" s="54"/>
      <c r="I304" s="54"/>
    </row>
    <row r="305" spans="3:9" ht="15">
      <c r="C305" s="54"/>
      <c r="D305" s="54"/>
      <c r="E305" s="54">
        <f t="shared" si="9"/>
        <v>0</v>
      </c>
      <c r="F305" s="54"/>
      <c r="G305" s="54">
        <f t="shared" si="10"/>
        <v>0</v>
      </c>
      <c r="H305" s="54"/>
      <c r="I305" s="54"/>
    </row>
    <row r="306" spans="3:9" ht="15">
      <c r="C306" s="54"/>
      <c r="D306" s="54"/>
      <c r="E306" s="54">
        <f t="shared" si="9"/>
        <v>0</v>
      </c>
      <c r="F306" s="54"/>
      <c r="G306" s="54">
        <f t="shared" si="10"/>
        <v>0</v>
      </c>
      <c r="H306" s="54"/>
      <c r="I306" s="54"/>
    </row>
    <row r="307" spans="3:9" ht="15">
      <c r="C307" s="54"/>
      <c r="D307" s="54"/>
      <c r="E307" s="54">
        <f t="shared" si="9"/>
        <v>0</v>
      </c>
      <c r="F307" s="54"/>
      <c r="G307" s="54">
        <f t="shared" si="10"/>
        <v>0</v>
      </c>
      <c r="H307" s="54"/>
      <c r="I307" s="54"/>
    </row>
    <row r="308" spans="3:9" ht="15">
      <c r="C308" s="54"/>
      <c r="D308" s="54"/>
      <c r="E308" s="54">
        <f t="shared" si="9"/>
        <v>0</v>
      </c>
      <c r="F308" s="54"/>
      <c r="G308" s="54">
        <f t="shared" si="10"/>
        <v>0</v>
      </c>
      <c r="H308" s="54"/>
      <c r="I308" s="54"/>
    </row>
    <row r="309" spans="3:9" ht="15">
      <c r="C309" s="54"/>
      <c r="D309" s="54"/>
      <c r="E309" s="54">
        <f t="shared" si="9"/>
        <v>0</v>
      </c>
      <c r="F309" s="54"/>
      <c r="G309" s="54">
        <f t="shared" si="10"/>
        <v>0</v>
      </c>
      <c r="H309" s="54"/>
      <c r="I309" s="54"/>
    </row>
    <row r="310" spans="3:9" ht="15">
      <c r="C310" s="54"/>
      <c r="D310" s="54"/>
      <c r="E310" s="54">
        <f t="shared" si="9"/>
        <v>0</v>
      </c>
      <c r="F310" s="54"/>
      <c r="G310" s="54">
        <f t="shared" si="10"/>
        <v>0</v>
      </c>
      <c r="H310" s="54"/>
      <c r="I310" s="54"/>
    </row>
    <row r="311" spans="3:9" ht="15">
      <c r="C311" s="54"/>
      <c r="D311" s="54"/>
      <c r="E311" s="54">
        <f t="shared" si="9"/>
        <v>0</v>
      </c>
      <c r="F311" s="54"/>
      <c r="G311" s="54">
        <f t="shared" si="10"/>
        <v>0</v>
      </c>
      <c r="H311" s="54"/>
      <c r="I311" s="54"/>
    </row>
    <row r="312" spans="3:9" ht="15">
      <c r="C312" s="54"/>
      <c r="D312" s="54"/>
      <c r="E312" s="54">
        <f t="shared" si="9"/>
        <v>0</v>
      </c>
      <c r="F312" s="54"/>
      <c r="G312" s="54">
        <f t="shared" si="10"/>
        <v>0</v>
      </c>
      <c r="H312" s="54"/>
      <c r="I312" s="54"/>
    </row>
    <row r="313" spans="3:9" ht="15">
      <c r="C313" s="54"/>
      <c r="D313" s="54"/>
      <c r="E313" s="54">
        <f t="shared" si="9"/>
        <v>0</v>
      </c>
      <c r="F313" s="54"/>
      <c r="G313" s="54">
        <f t="shared" si="10"/>
        <v>0</v>
      </c>
      <c r="H313" s="54"/>
      <c r="I313" s="54"/>
    </row>
    <row r="314" spans="3:9" ht="15">
      <c r="C314" s="54"/>
      <c r="D314" s="54"/>
      <c r="E314" s="54">
        <f t="shared" si="9"/>
        <v>0</v>
      </c>
      <c r="F314" s="54"/>
      <c r="G314" s="54">
        <f t="shared" si="10"/>
        <v>0</v>
      </c>
      <c r="H314" s="54"/>
      <c r="I314" s="54"/>
    </row>
    <row r="315" spans="3:9" ht="15">
      <c r="C315" s="54"/>
      <c r="D315" s="54"/>
      <c r="E315" s="54">
        <f t="shared" si="9"/>
        <v>0</v>
      </c>
      <c r="F315" s="54"/>
      <c r="G315" s="54">
        <f t="shared" si="10"/>
        <v>0</v>
      </c>
      <c r="H315" s="54"/>
      <c r="I315" s="54"/>
    </row>
    <row r="316" spans="3:9" ht="15">
      <c r="C316" s="54"/>
      <c r="D316" s="54"/>
      <c r="E316" s="54">
        <f t="shared" si="9"/>
        <v>0</v>
      </c>
      <c r="F316" s="54"/>
      <c r="G316" s="54">
        <f t="shared" si="10"/>
        <v>0</v>
      </c>
      <c r="H316" s="54"/>
      <c r="I316" s="54"/>
    </row>
    <row r="317" spans="3:9" ht="15">
      <c r="C317" s="54"/>
      <c r="D317" s="54"/>
      <c r="E317" s="54">
        <f t="shared" si="9"/>
        <v>0</v>
      </c>
      <c r="F317" s="54"/>
      <c r="G317" s="54">
        <f t="shared" si="10"/>
        <v>0</v>
      </c>
      <c r="H317" s="54"/>
      <c r="I317" s="54"/>
    </row>
    <row r="318" spans="3:9" ht="15">
      <c r="C318" s="54"/>
      <c r="D318" s="54"/>
      <c r="E318" s="54">
        <f t="shared" si="9"/>
        <v>0</v>
      </c>
      <c r="F318" s="54"/>
      <c r="G318" s="54">
        <f t="shared" si="10"/>
        <v>0</v>
      </c>
      <c r="H318" s="54"/>
      <c r="I318" s="54"/>
    </row>
    <row r="319" spans="3:9" ht="15">
      <c r="C319" s="54"/>
      <c r="D319" s="54"/>
      <c r="E319" s="54">
        <f t="shared" si="9"/>
        <v>0</v>
      </c>
      <c r="F319" s="54"/>
      <c r="G319" s="54">
        <f t="shared" si="10"/>
        <v>0</v>
      </c>
      <c r="H319" s="54"/>
      <c r="I319" s="54"/>
    </row>
    <row r="320" spans="3:9" ht="15">
      <c r="C320" s="54"/>
      <c r="D320" s="54"/>
      <c r="E320" s="54">
        <f t="shared" si="9"/>
        <v>0</v>
      </c>
      <c r="F320" s="54"/>
      <c r="G320" s="54">
        <f t="shared" si="10"/>
        <v>0</v>
      </c>
      <c r="H320" s="54"/>
      <c r="I320" s="54"/>
    </row>
    <row r="321" spans="3:9" ht="15">
      <c r="C321" s="54"/>
      <c r="D321" s="54"/>
      <c r="E321" s="54">
        <f t="shared" si="9"/>
        <v>0</v>
      </c>
      <c r="F321" s="54"/>
      <c r="G321" s="54">
        <f t="shared" si="10"/>
        <v>0</v>
      </c>
      <c r="H321" s="54"/>
      <c r="I321" s="54"/>
    </row>
    <row r="322" spans="3:9" ht="15">
      <c r="C322" s="54"/>
      <c r="D322" s="54"/>
      <c r="E322" s="54">
        <f t="shared" si="9"/>
        <v>0</v>
      </c>
      <c r="F322" s="54"/>
      <c r="G322" s="54">
        <f t="shared" si="10"/>
        <v>0</v>
      </c>
      <c r="H322" s="54"/>
      <c r="I322" s="54"/>
    </row>
    <row r="323" spans="3:9" ht="15">
      <c r="C323" s="54"/>
      <c r="D323" s="54"/>
      <c r="E323" s="54">
        <f t="shared" si="9"/>
        <v>0</v>
      </c>
      <c r="F323" s="54"/>
      <c r="G323" s="54">
        <f t="shared" si="10"/>
        <v>0</v>
      </c>
      <c r="H323" s="54"/>
      <c r="I323" s="54"/>
    </row>
    <row r="324" spans="3:9" ht="15">
      <c r="C324" s="54"/>
      <c r="D324" s="54"/>
      <c r="E324" s="54">
        <f t="shared" si="9"/>
        <v>0</v>
      </c>
      <c r="F324" s="54"/>
      <c r="G324" s="54">
        <f t="shared" si="10"/>
        <v>0</v>
      </c>
      <c r="H324" s="54"/>
      <c r="I324" s="54"/>
    </row>
    <row r="325" spans="3:9" ht="15">
      <c r="C325" s="54"/>
      <c r="D325" s="54"/>
      <c r="E325" s="54">
        <f t="shared" si="9"/>
        <v>0</v>
      </c>
      <c r="F325" s="54"/>
      <c r="G325" s="54">
        <f t="shared" si="10"/>
        <v>0</v>
      </c>
      <c r="H325" s="54"/>
      <c r="I325" s="54"/>
    </row>
    <row r="326" spans="3:9" ht="15">
      <c r="C326" s="54"/>
      <c r="D326" s="54"/>
      <c r="E326" s="54">
        <f t="shared" si="9"/>
        <v>0</v>
      </c>
      <c r="F326" s="54"/>
      <c r="G326" s="54">
        <f t="shared" si="10"/>
        <v>0</v>
      </c>
      <c r="H326" s="54"/>
      <c r="I326" s="54"/>
    </row>
    <row r="327" spans="3:9" ht="15">
      <c r="C327" s="54"/>
      <c r="D327" s="54"/>
      <c r="E327" s="54">
        <f t="shared" si="9"/>
        <v>0</v>
      </c>
      <c r="F327" s="54"/>
      <c r="G327" s="54">
        <f t="shared" si="10"/>
        <v>0</v>
      </c>
      <c r="H327" s="54"/>
      <c r="I327" s="54"/>
    </row>
    <row r="328" spans="3:9" ht="15">
      <c r="C328" s="54"/>
      <c r="D328" s="54"/>
      <c r="E328" s="54">
        <f t="shared" si="9"/>
        <v>0</v>
      </c>
      <c r="F328" s="54"/>
      <c r="G328" s="54">
        <f t="shared" si="10"/>
        <v>0</v>
      </c>
      <c r="H328" s="54"/>
      <c r="I328" s="54"/>
    </row>
    <row r="329" spans="3:9" ht="15">
      <c r="C329" s="54"/>
      <c r="D329" s="54"/>
      <c r="E329" s="54">
        <f aca="true" t="shared" si="11" ref="E329:E392">C329-D329</f>
        <v>0</v>
      </c>
      <c r="F329" s="54"/>
      <c r="G329" s="54">
        <f aca="true" t="shared" si="12" ref="G329:G392">D329-F329</f>
        <v>0</v>
      </c>
      <c r="H329" s="54"/>
      <c r="I329" s="54"/>
    </row>
    <row r="330" spans="3:9" ht="15">
      <c r="C330" s="54"/>
      <c r="D330" s="54"/>
      <c r="E330" s="54">
        <f t="shared" si="11"/>
        <v>0</v>
      </c>
      <c r="F330" s="54"/>
      <c r="G330" s="54">
        <f t="shared" si="12"/>
        <v>0</v>
      </c>
      <c r="H330" s="54"/>
      <c r="I330" s="54"/>
    </row>
    <row r="331" spans="3:9" ht="15">
      <c r="C331" s="54"/>
      <c r="D331" s="54"/>
      <c r="E331" s="54">
        <f t="shared" si="11"/>
        <v>0</v>
      </c>
      <c r="F331" s="54"/>
      <c r="G331" s="54">
        <f t="shared" si="12"/>
        <v>0</v>
      </c>
      <c r="H331" s="54"/>
      <c r="I331" s="54"/>
    </row>
    <row r="332" spans="3:9" ht="15">
      <c r="C332" s="54"/>
      <c r="D332" s="54"/>
      <c r="E332" s="54">
        <f t="shared" si="11"/>
        <v>0</v>
      </c>
      <c r="F332" s="54"/>
      <c r="G332" s="54">
        <f t="shared" si="12"/>
        <v>0</v>
      </c>
      <c r="H332" s="54"/>
      <c r="I332" s="54"/>
    </row>
    <row r="333" spans="3:9" ht="15">
      <c r="C333" s="54"/>
      <c r="D333" s="54"/>
      <c r="E333" s="54">
        <f t="shared" si="11"/>
        <v>0</v>
      </c>
      <c r="F333" s="54"/>
      <c r="G333" s="54">
        <f t="shared" si="12"/>
        <v>0</v>
      </c>
      <c r="H333" s="54"/>
      <c r="I333" s="54"/>
    </row>
    <row r="334" spans="3:9" ht="15">
      <c r="C334" s="54"/>
      <c r="D334" s="54"/>
      <c r="E334" s="54">
        <f t="shared" si="11"/>
        <v>0</v>
      </c>
      <c r="F334" s="54"/>
      <c r="G334" s="54">
        <f t="shared" si="12"/>
        <v>0</v>
      </c>
      <c r="H334" s="54"/>
      <c r="I334" s="54"/>
    </row>
    <row r="335" spans="3:9" ht="15">
      <c r="C335" s="54"/>
      <c r="D335" s="54"/>
      <c r="E335" s="54">
        <f t="shared" si="11"/>
        <v>0</v>
      </c>
      <c r="F335" s="54"/>
      <c r="G335" s="54">
        <f t="shared" si="12"/>
        <v>0</v>
      </c>
      <c r="H335" s="54"/>
      <c r="I335" s="54"/>
    </row>
    <row r="336" spans="3:9" ht="15">
      <c r="C336" s="54"/>
      <c r="D336" s="54"/>
      <c r="E336" s="54">
        <f t="shared" si="11"/>
        <v>0</v>
      </c>
      <c r="F336" s="54"/>
      <c r="G336" s="54">
        <f t="shared" si="12"/>
        <v>0</v>
      </c>
      <c r="H336" s="54"/>
      <c r="I336" s="54"/>
    </row>
    <row r="337" spans="3:9" ht="15">
      <c r="C337" s="54"/>
      <c r="D337" s="54"/>
      <c r="E337" s="54">
        <f t="shared" si="11"/>
        <v>0</v>
      </c>
      <c r="F337" s="54"/>
      <c r="G337" s="54">
        <f t="shared" si="12"/>
        <v>0</v>
      </c>
      <c r="H337" s="54"/>
      <c r="I337" s="54"/>
    </row>
    <row r="338" spans="3:9" ht="15">
      <c r="C338" s="54"/>
      <c r="D338" s="54"/>
      <c r="E338" s="54">
        <f t="shared" si="11"/>
        <v>0</v>
      </c>
      <c r="F338" s="54"/>
      <c r="G338" s="54">
        <f t="shared" si="12"/>
        <v>0</v>
      </c>
      <c r="H338" s="54"/>
      <c r="I338" s="54"/>
    </row>
    <row r="339" spans="3:9" ht="15">
      <c r="C339" s="54"/>
      <c r="D339" s="54"/>
      <c r="E339" s="54">
        <f t="shared" si="11"/>
        <v>0</v>
      </c>
      <c r="F339" s="54"/>
      <c r="G339" s="54">
        <f t="shared" si="12"/>
        <v>0</v>
      </c>
      <c r="H339" s="54"/>
      <c r="I339" s="54"/>
    </row>
    <row r="340" spans="3:9" ht="15">
      <c r="C340" s="54"/>
      <c r="D340" s="54"/>
      <c r="E340" s="54">
        <f t="shared" si="11"/>
        <v>0</v>
      </c>
      <c r="F340" s="54"/>
      <c r="G340" s="54">
        <f t="shared" si="12"/>
        <v>0</v>
      </c>
      <c r="H340" s="54"/>
      <c r="I340" s="54"/>
    </row>
    <row r="341" spans="3:9" ht="15">
      <c r="C341" s="54"/>
      <c r="D341" s="54"/>
      <c r="E341" s="54">
        <f t="shared" si="11"/>
        <v>0</v>
      </c>
      <c r="F341" s="54"/>
      <c r="G341" s="54">
        <f t="shared" si="12"/>
        <v>0</v>
      </c>
      <c r="H341" s="54"/>
      <c r="I341" s="54"/>
    </row>
    <row r="342" spans="3:9" ht="15">
      <c r="C342" s="54"/>
      <c r="D342" s="54"/>
      <c r="E342" s="54">
        <f t="shared" si="11"/>
        <v>0</v>
      </c>
      <c r="F342" s="54"/>
      <c r="G342" s="54">
        <f t="shared" si="12"/>
        <v>0</v>
      </c>
      <c r="H342" s="54"/>
      <c r="I342" s="54"/>
    </row>
    <row r="343" spans="3:9" ht="15">
      <c r="C343" s="54"/>
      <c r="D343" s="54"/>
      <c r="E343" s="54">
        <f t="shared" si="11"/>
        <v>0</v>
      </c>
      <c r="F343" s="54"/>
      <c r="G343" s="54">
        <f t="shared" si="12"/>
        <v>0</v>
      </c>
      <c r="H343" s="54"/>
      <c r="I343" s="54"/>
    </row>
    <row r="344" spans="3:9" ht="15">
      <c r="C344" s="54"/>
      <c r="D344" s="54"/>
      <c r="E344" s="54">
        <f t="shared" si="11"/>
        <v>0</v>
      </c>
      <c r="F344" s="54"/>
      <c r="G344" s="54">
        <f t="shared" si="12"/>
        <v>0</v>
      </c>
      <c r="H344" s="54"/>
      <c r="I344" s="54"/>
    </row>
    <row r="345" spans="3:9" ht="15">
      <c r="C345" s="54"/>
      <c r="D345" s="54"/>
      <c r="E345" s="54">
        <f t="shared" si="11"/>
        <v>0</v>
      </c>
      <c r="F345" s="54"/>
      <c r="G345" s="54">
        <f t="shared" si="12"/>
        <v>0</v>
      </c>
      <c r="H345" s="54"/>
      <c r="I345" s="54"/>
    </row>
    <row r="346" spans="3:9" ht="15">
      <c r="C346" s="54"/>
      <c r="D346" s="54"/>
      <c r="E346" s="54">
        <f t="shared" si="11"/>
        <v>0</v>
      </c>
      <c r="F346" s="54"/>
      <c r="G346" s="54">
        <f t="shared" si="12"/>
        <v>0</v>
      </c>
      <c r="H346" s="54"/>
      <c r="I346" s="54"/>
    </row>
    <row r="347" spans="3:9" ht="15">
      <c r="C347" s="54"/>
      <c r="D347" s="54"/>
      <c r="E347" s="54">
        <f t="shared" si="11"/>
        <v>0</v>
      </c>
      <c r="F347" s="54"/>
      <c r="G347" s="54">
        <f t="shared" si="12"/>
        <v>0</v>
      </c>
      <c r="H347" s="54"/>
      <c r="I347" s="54"/>
    </row>
    <row r="348" spans="3:9" ht="15">
      <c r="C348" s="54"/>
      <c r="D348" s="54"/>
      <c r="E348" s="54">
        <f t="shared" si="11"/>
        <v>0</v>
      </c>
      <c r="F348" s="54"/>
      <c r="G348" s="54">
        <f t="shared" si="12"/>
        <v>0</v>
      </c>
      <c r="H348" s="54"/>
      <c r="I348" s="54"/>
    </row>
    <row r="349" spans="3:9" ht="15">
      <c r="C349" s="54"/>
      <c r="D349" s="54"/>
      <c r="E349" s="54">
        <f t="shared" si="11"/>
        <v>0</v>
      </c>
      <c r="F349" s="54"/>
      <c r="G349" s="54">
        <f t="shared" si="12"/>
        <v>0</v>
      </c>
      <c r="H349" s="54"/>
      <c r="I349" s="54"/>
    </row>
    <row r="350" spans="3:9" ht="15">
      <c r="C350" s="54"/>
      <c r="D350" s="54"/>
      <c r="E350" s="54">
        <f t="shared" si="11"/>
        <v>0</v>
      </c>
      <c r="F350" s="54"/>
      <c r="G350" s="54">
        <f t="shared" si="12"/>
        <v>0</v>
      </c>
      <c r="H350" s="54"/>
      <c r="I350" s="54"/>
    </row>
    <row r="351" spans="3:9" ht="15">
      <c r="C351" s="54"/>
      <c r="D351" s="54"/>
      <c r="E351" s="54">
        <f t="shared" si="11"/>
        <v>0</v>
      </c>
      <c r="F351" s="54"/>
      <c r="G351" s="54">
        <f t="shared" si="12"/>
        <v>0</v>
      </c>
      <c r="H351" s="54"/>
      <c r="I351" s="54"/>
    </row>
    <row r="352" spans="3:9" ht="15">
      <c r="C352" s="54"/>
      <c r="D352" s="54"/>
      <c r="E352" s="54">
        <f t="shared" si="11"/>
        <v>0</v>
      </c>
      <c r="F352" s="54"/>
      <c r="G352" s="54">
        <f t="shared" si="12"/>
        <v>0</v>
      </c>
      <c r="H352" s="54"/>
      <c r="I352" s="54"/>
    </row>
    <row r="353" spans="3:9" ht="15">
      <c r="C353" s="54"/>
      <c r="D353" s="54"/>
      <c r="E353" s="54">
        <f t="shared" si="11"/>
        <v>0</v>
      </c>
      <c r="F353" s="54"/>
      <c r="G353" s="54">
        <f t="shared" si="12"/>
        <v>0</v>
      </c>
      <c r="H353" s="54"/>
      <c r="I353" s="54"/>
    </row>
    <row r="354" spans="3:9" ht="15">
      <c r="C354" s="54"/>
      <c r="D354" s="54"/>
      <c r="E354" s="54">
        <f t="shared" si="11"/>
        <v>0</v>
      </c>
      <c r="F354" s="54"/>
      <c r="G354" s="54">
        <f t="shared" si="12"/>
        <v>0</v>
      </c>
      <c r="H354" s="54"/>
      <c r="I354" s="54"/>
    </row>
    <row r="355" spans="3:9" ht="15">
      <c r="C355" s="54"/>
      <c r="D355" s="54"/>
      <c r="E355" s="54">
        <f t="shared" si="11"/>
        <v>0</v>
      </c>
      <c r="F355" s="54"/>
      <c r="G355" s="54">
        <f t="shared" si="12"/>
        <v>0</v>
      </c>
      <c r="H355" s="54"/>
      <c r="I355" s="54"/>
    </row>
    <row r="356" spans="3:9" ht="15">
      <c r="C356" s="54"/>
      <c r="D356" s="54"/>
      <c r="E356" s="54">
        <f t="shared" si="11"/>
        <v>0</v>
      </c>
      <c r="F356" s="54"/>
      <c r="G356" s="54">
        <f t="shared" si="12"/>
        <v>0</v>
      </c>
      <c r="H356" s="54"/>
      <c r="I356" s="54"/>
    </row>
    <row r="357" spans="3:9" ht="15">
      <c r="C357" s="54"/>
      <c r="D357" s="54"/>
      <c r="E357" s="54">
        <f t="shared" si="11"/>
        <v>0</v>
      </c>
      <c r="F357" s="54"/>
      <c r="G357" s="54">
        <f t="shared" si="12"/>
        <v>0</v>
      </c>
      <c r="H357" s="54"/>
      <c r="I357" s="54"/>
    </row>
    <row r="358" spans="3:9" ht="15">
      <c r="C358" s="54"/>
      <c r="D358" s="54"/>
      <c r="E358" s="54">
        <f t="shared" si="11"/>
        <v>0</v>
      </c>
      <c r="F358" s="54"/>
      <c r="G358" s="54">
        <f t="shared" si="12"/>
        <v>0</v>
      </c>
      <c r="H358" s="54"/>
      <c r="I358" s="54"/>
    </row>
    <row r="359" spans="3:9" ht="15">
      <c r="C359" s="54"/>
      <c r="D359" s="54"/>
      <c r="E359" s="54">
        <f t="shared" si="11"/>
        <v>0</v>
      </c>
      <c r="F359" s="54"/>
      <c r="G359" s="54">
        <f t="shared" si="12"/>
        <v>0</v>
      </c>
      <c r="H359" s="54"/>
      <c r="I359" s="54"/>
    </row>
    <row r="360" spans="3:9" ht="15">
      <c r="C360" s="54"/>
      <c r="D360" s="54"/>
      <c r="E360" s="54">
        <f t="shared" si="11"/>
        <v>0</v>
      </c>
      <c r="F360" s="54"/>
      <c r="G360" s="54">
        <f t="shared" si="12"/>
        <v>0</v>
      </c>
      <c r="H360" s="54"/>
      <c r="I360" s="54"/>
    </row>
    <row r="361" spans="3:9" ht="15">
      <c r="C361" s="54"/>
      <c r="D361" s="54"/>
      <c r="E361" s="54">
        <f t="shared" si="11"/>
        <v>0</v>
      </c>
      <c r="F361" s="54"/>
      <c r="G361" s="54">
        <f t="shared" si="12"/>
        <v>0</v>
      </c>
      <c r="H361" s="54"/>
      <c r="I361" s="54"/>
    </row>
    <row r="362" spans="3:9" ht="15">
      <c r="C362" s="54"/>
      <c r="D362" s="54"/>
      <c r="E362" s="54">
        <f t="shared" si="11"/>
        <v>0</v>
      </c>
      <c r="F362" s="54"/>
      <c r="G362" s="54">
        <f t="shared" si="12"/>
        <v>0</v>
      </c>
      <c r="H362" s="54"/>
      <c r="I362" s="54"/>
    </row>
    <row r="363" spans="3:9" ht="15">
      <c r="C363" s="54"/>
      <c r="D363" s="54"/>
      <c r="E363" s="54">
        <f t="shared" si="11"/>
        <v>0</v>
      </c>
      <c r="F363" s="54"/>
      <c r="G363" s="54">
        <f t="shared" si="12"/>
        <v>0</v>
      </c>
      <c r="H363" s="54"/>
      <c r="I363" s="54"/>
    </row>
    <row r="364" spans="3:9" ht="15">
      <c r="C364" s="54"/>
      <c r="D364" s="54"/>
      <c r="E364" s="54">
        <f t="shared" si="11"/>
        <v>0</v>
      </c>
      <c r="F364" s="54"/>
      <c r="G364" s="54">
        <f t="shared" si="12"/>
        <v>0</v>
      </c>
      <c r="H364" s="54"/>
      <c r="I364" s="54"/>
    </row>
    <row r="365" spans="3:9" ht="15">
      <c r="C365" s="54"/>
      <c r="D365" s="54"/>
      <c r="E365" s="54">
        <f t="shared" si="11"/>
        <v>0</v>
      </c>
      <c r="F365" s="54"/>
      <c r="G365" s="54">
        <f t="shared" si="12"/>
        <v>0</v>
      </c>
      <c r="H365" s="54"/>
      <c r="I365" s="54"/>
    </row>
    <row r="366" spans="3:9" ht="15">
      <c r="C366" s="54"/>
      <c r="D366" s="54"/>
      <c r="E366" s="54">
        <f t="shared" si="11"/>
        <v>0</v>
      </c>
      <c r="F366" s="54"/>
      <c r="G366" s="54">
        <f t="shared" si="12"/>
        <v>0</v>
      </c>
      <c r="H366" s="54"/>
      <c r="I366" s="54"/>
    </row>
    <row r="367" spans="3:9" ht="15">
      <c r="C367" s="54"/>
      <c r="D367" s="54"/>
      <c r="E367" s="54">
        <f t="shared" si="11"/>
        <v>0</v>
      </c>
      <c r="F367" s="54"/>
      <c r="G367" s="54">
        <f t="shared" si="12"/>
        <v>0</v>
      </c>
      <c r="H367" s="54"/>
      <c r="I367" s="54"/>
    </row>
    <row r="368" spans="3:9" ht="15">
      <c r="C368" s="54"/>
      <c r="D368" s="54"/>
      <c r="E368" s="54">
        <f t="shared" si="11"/>
        <v>0</v>
      </c>
      <c r="F368" s="54"/>
      <c r="G368" s="54">
        <f t="shared" si="12"/>
        <v>0</v>
      </c>
      <c r="H368" s="54"/>
      <c r="I368" s="54"/>
    </row>
    <row r="369" spans="3:9" ht="15">
      <c r="C369" s="54"/>
      <c r="D369" s="54"/>
      <c r="E369" s="54">
        <f t="shared" si="11"/>
        <v>0</v>
      </c>
      <c r="F369" s="54"/>
      <c r="G369" s="54">
        <f t="shared" si="12"/>
        <v>0</v>
      </c>
      <c r="H369" s="54"/>
      <c r="I369" s="54"/>
    </row>
    <row r="370" spans="3:9" ht="15">
      <c r="C370" s="54"/>
      <c r="D370" s="54"/>
      <c r="E370" s="54">
        <f t="shared" si="11"/>
        <v>0</v>
      </c>
      <c r="F370" s="54"/>
      <c r="G370" s="54">
        <f t="shared" si="12"/>
        <v>0</v>
      </c>
      <c r="H370" s="54"/>
      <c r="I370" s="54"/>
    </row>
    <row r="371" spans="3:9" ht="15">
      <c r="C371" s="54"/>
      <c r="D371" s="54"/>
      <c r="E371" s="54">
        <f t="shared" si="11"/>
        <v>0</v>
      </c>
      <c r="F371" s="54"/>
      <c r="G371" s="54">
        <f t="shared" si="12"/>
        <v>0</v>
      </c>
      <c r="H371" s="54"/>
      <c r="I371" s="54"/>
    </row>
    <row r="372" spans="3:9" ht="15">
      <c r="C372" s="54"/>
      <c r="D372" s="54"/>
      <c r="E372" s="54">
        <f t="shared" si="11"/>
        <v>0</v>
      </c>
      <c r="F372" s="54"/>
      <c r="G372" s="54">
        <f t="shared" si="12"/>
        <v>0</v>
      </c>
      <c r="H372" s="54"/>
      <c r="I372" s="54"/>
    </row>
    <row r="373" spans="3:9" ht="15">
      <c r="C373" s="54"/>
      <c r="D373" s="54"/>
      <c r="E373" s="54">
        <f t="shared" si="11"/>
        <v>0</v>
      </c>
      <c r="F373" s="54"/>
      <c r="G373" s="54">
        <f t="shared" si="12"/>
        <v>0</v>
      </c>
      <c r="H373" s="54"/>
      <c r="I373" s="54"/>
    </row>
    <row r="374" spans="3:9" ht="15">
      <c r="C374" s="54"/>
      <c r="D374" s="54"/>
      <c r="E374" s="54">
        <f t="shared" si="11"/>
        <v>0</v>
      </c>
      <c r="F374" s="54"/>
      <c r="G374" s="54">
        <f t="shared" si="12"/>
        <v>0</v>
      </c>
      <c r="H374" s="54"/>
      <c r="I374" s="54"/>
    </row>
    <row r="375" spans="3:9" ht="15">
      <c r="C375" s="54"/>
      <c r="D375" s="54"/>
      <c r="E375" s="54">
        <f t="shared" si="11"/>
        <v>0</v>
      </c>
      <c r="F375" s="54"/>
      <c r="G375" s="54">
        <f t="shared" si="12"/>
        <v>0</v>
      </c>
      <c r="H375" s="54"/>
      <c r="I375" s="54"/>
    </row>
    <row r="376" spans="3:9" ht="15">
      <c r="C376" s="54"/>
      <c r="D376" s="54"/>
      <c r="E376" s="54">
        <f t="shared" si="11"/>
        <v>0</v>
      </c>
      <c r="F376" s="54"/>
      <c r="G376" s="54">
        <f t="shared" si="12"/>
        <v>0</v>
      </c>
      <c r="H376" s="54"/>
      <c r="I376" s="54"/>
    </row>
    <row r="377" spans="3:9" ht="15">
      <c r="C377" s="54"/>
      <c r="D377" s="54"/>
      <c r="E377" s="54">
        <f t="shared" si="11"/>
        <v>0</v>
      </c>
      <c r="F377" s="54"/>
      <c r="G377" s="54">
        <f t="shared" si="12"/>
        <v>0</v>
      </c>
      <c r="H377" s="54"/>
      <c r="I377" s="54"/>
    </row>
    <row r="378" spans="3:9" ht="15">
      <c r="C378" s="54"/>
      <c r="D378" s="54"/>
      <c r="E378" s="54">
        <f t="shared" si="11"/>
        <v>0</v>
      </c>
      <c r="F378" s="54"/>
      <c r="G378" s="54">
        <f t="shared" si="12"/>
        <v>0</v>
      </c>
      <c r="H378" s="54"/>
      <c r="I378" s="54"/>
    </row>
    <row r="379" spans="3:9" ht="15">
      <c r="C379" s="54"/>
      <c r="D379" s="54"/>
      <c r="E379" s="54">
        <f t="shared" si="11"/>
        <v>0</v>
      </c>
      <c r="F379" s="54"/>
      <c r="G379" s="54">
        <f t="shared" si="12"/>
        <v>0</v>
      </c>
      <c r="H379" s="54"/>
      <c r="I379" s="54"/>
    </row>
    <row r="380" spans="3:9" ht="15">
      <c r="C380" s="54"/>
      <c r="D380" s="54"/>
      <c r="E380" s="54">
        <f t="shared" si="11"/>
        <v>0</v>
      </c>
      <c r="F380" s="54"/>
      <c r="G380" s="54">
        <f t="shared" si="12"/>
        <v>0</v>
      </c>
      <c r="H380" s="54"/>
      <c r="I380" s="54"/>
    </row>
    <row r="381" spans="3:9" ht="15">
      <c r="C381" s="54"/>
      <c r="D381" s="54"/>
      <c r="E381" s="54">
        <f t="shared" si="11"/>
        <v>0</v>
      </c>
      <c r="F381" s="54"/>
      <c r="G381" s="54">
        <f t="shared" si="12"/>
        <v>0</v>
      </c>
      <c r="H381" s="54"/>
      <c r="I381" s="54"/>
    </row>
    <row r="382" spans="3:9" ht="15">
      <c r="C382" s="54"/>
      <c r="D382" s="54"/>
      <c r="E382" s="54">
        <f t="shared" si="11"/>
        <v>0</v>
      </c>
      <c r="F382" s="54"/>
      <c r="G382" s="54">
        <f t="shared" si="12"/>
        <v>0</v>
      </c>
      <c r="H382" s="54"/>
      <c r="I382" s="54"/>
    </row>
    <row r="383" spans="3:9" ht="15">
      <c r="C383" s="54"/>
      <c r="D383" s="54"/>
      <c r="E383" s="54">
        <f t="shared" si="11"/>
        <v>0</v>
      </c>
      <c r="F383" s="54"/>
      <c r="G383" s="54">
        <f t="shared" si="12"/>
        <v>0</v>
      </c>
      <c r="H383" s="54"/>
      <c r="I383" s="54"/>
    </row>
    <row r="384" spans="3:9" ht="15">
      <c r="C384" s="54"/>
      <c r="D384" s="54"/>
      <c r="E384" s="54">
        <f t="shared" si="11"/>
        <v>0</v>
      </c>
      <c r="F384" s="54"/>
      <c r="G384" s="54">
        <f t="shared" si="12"/>
        <v>0</v>
      </c>
      <c r="H384" s="54"/>
      <c r="I384" s="54"/>
    </row>
    <row r="385" spans="3:9" ht="15">
      <c r="C385" s="54"/>
      <c r="D385" s="54"/>
      <c r="E385" s="54">
        <f t="shared" si="11"/>
        <v>0</v>
      </c>
      <c r="F385" s="54"/>
      <c r="G385" s="54">
        <f t="shared" si="12"/>
        <v>0</v>
      </c>
      <c r="H385" s="54"/>
      <c r="I385" s="54"/>
    </row>
    <row r="386" spans="3:9" ht="15">
      <c r="C386" s="54"/>
      <c r="D386" s="54"/>
      <c r="E386" s="54">
        <f t="shared" si="11"/>
        <v>0</v>
      </c>
      <c r="F386" s="54"/>
      <c r="G386" s="54">
        <f t="shared" si="12"/>
        <v>0</v>
      </c>
      <c r="H386" s="54"/>
      <c r="I386" s="54"/>
    </row>
    <row r="387" spans="3:9" ht="15">
      <c r="C387" s="54"/>
      <c r="D387" s="54"/>
      <c r="E387" s="54">
        <f t="shared" si="11"/>
        <v>0</v>
      </c>
      <c r="F387" s="54"/>
      <c r="G387" s="54">
        <f t="shared" si="12"/>
        <v>0</v>
      </c>
      <c r="H387" s="54"/>
      <c r="I387" s="54"/>
    </row>
    <row r="388" spans="3:9" ht="15">
      <c r="C388" s="54"/>
      <c r="D388" s="54"/>
      <c r="E388" s="54">
        <f t="shared" si="11"/>
        <v>0</v>
      </c>
      <c r="F388" s="54"/>
      <c r="G388" s="54">
        <f t="shared" si="12"/>
        <v>0</v>
      </c>
      <c r="H388" s="54"/>
      <c r="I388" s="54"/>
    </row>
    <row r="389" spans="3:9" ht="15">
      <c r="C389" s="54"/>
      <c r="D389" s="54"/>
      <c r="E389" s="54">
        <f t="shared" si="11"/>
        <v>0</v>
      </c>
      <c r="F389" s="54"/>
      <c r="G389" s="54">
        <f t="shared" si="12"/>
        <v>0</v>
      </c>
      <c r="H389" s="54"/>
      <c r="I389" s="54"/>
    </row>
    <row r="390" spans="3:9" ht="15">
      <c r="C390" s="54"/>
      <c r="D390" s="54"/>
      <c r="E390" s="54">
        <f t="shared" si="11"/>
        <v>0</v>
      </c>
      <c r="F390" s="54"/>
      <c r="G390" s="54">
        <f t="shared" si="12"/>
        <v>0</v>
      </c>
      <c r="H390" s="54"/>
      <c r="I390" s="54"/>
    </row>
    <row r="391" spans="3:9" ht="15">
      <c r="C391" s="54"/>
      <c r="D391" s="54"/>
      <c r="E391" s="54">
        <f t="shared" si="11"/>
        <v>0</v>
      </c>
      <c r="F391" s="54"/>
      <c r="G391" s="54">
        <f t="shared" si="12"/>
        <v>0</v>
      </c>
      <c r="H391" s="54"/>
      <c r="I391" s="54"/>
    </row>
    <row r="392" spans="3:9" ht="15">
      <c r="C392" s="54"/>
      <c r="D392" s="54"/>
      <c r="E392" s="54">
        <f t="shared" si="11"/>
        <v>0</v>
      </c>
      <c r="F392" s="54"/>
      <c r="G392" s="54">
        <f t="shared" si="12"/>
        <v>0</v>
      </c>
      <c r="H392" s="54"/>
      <c r="I392" s="54"/>
    </row>
    <row r="393" spans="3:9" ht="15">
      <c r="C393" s="54"/>
      <c r="D393" s="54"/>
      <c r="E393" s="54">
        <f aca="true" t="shared" si="13" ref="E393:E456">C393-D393</f>
        <v>0</v>
      </c>
      <c r="F393" s="54"/>
      <c r="G393" s="54">
        <f aca="true" t="shared" si="14" ref="G393:G456">D393-F393</f>
        <v>0</v>
      </c>
      <c r="H393" s="54"/>
      <c r="I393" s="54"/>
    </row>
    <row r="394" spans="3:9" ht="15">
      <c r="C394" s="54"/>
      <c r="D394" s="54"/>
      <c r="E394" s="54">
        <f t="shared" si="13"/>
        <v>0</v>
      </c>
      <c r="F394" s="54"/>
      <c r="G394" s="54">
        <f t="shared" si="14"/>
        <v>0</v>
      </c>
      <c r="H394" s="54"/>
      <c r="I394" s="54"/>
    </row>
    <row r="395" spans="3:9" ht="15">
      <c r="C395" s="54"/>
      <c r="D395" s="54"/>
      <c r="E395" s="54">
        <f t="shared" si="13"/>
        <v>0</v>
      </c>
      <c r="F395" s="54"/>
      <c r="G395" s="54">
        <f t="shared" si="14"/>
        <v>0</v>
      </c>
      <c r="H395" s="54"/>
      <c r="I395" s="54"/>
    </row>
    <row r="396" spans="3:9" ht="15">
      <c r="C396" s="54"/>
      <c r="D396" s="54"/>
      <c r="E396" s="54">
        <f t="shared" si="13"/>
        <v>0</v>
      </c>
      <c r="F396" s="54"/>
      <c r="G396" s="54">
        <f t="shared" si="14"/>
        <v>0</v>
      </c>
      <c r="H396" s="54"/>
      <c r="I396" s="54"/>
    </row>
    <row r="397" spans="3:9" ht="15">
      <c r="C397" s="54"/>
      <c r="D397" s="54"/>
      <c r="E397" s="54">
        <f t="shared" si="13"/>
        <v>0</v>
      </c>
      <c r="F397" s="54"/>
      <c r="G397" s="54">
        <f t="shared" si="14"/>
        <v>0</v>
      </c>
      <c r="H397" s="54"/>
      <c r="I397" s="54"/>
    </row>
    <row r="398" spans="3:9" ht="15">
      <c r="C398" s="54"/>
      <c r="D398" s="54"/>
      <c r="E398" s="54">
        <f t="shared" si="13"/>
        <v>0</v>
      </c>
      <c r="F398" s="54"/>
      <c r="G398" s="54">
        <f t="shared" si="14"/>
        <v>0</v>
      </c>
      <c r="H398" s="54"/>
      <c r="I398" s="54"/>
    </row>
    <row r="399" spans="3:9" ht="15">
      <c r="C399" s="54"/>
      <c r="D399" s="54"/>
      <c r="E399" s="54">
        <f t="shared" si="13"/>
        <v>0</v>
      </c>
      <c r="F399" s="54"/>
      <c r="G399" s="54">
        <f t="shared" si="14"/>
        <v>0</v>
      </c>
      <c r="H399" s="54"/>
      <c r="I399" s="54"/>
    </row>
    <row r="400" spans="3:9" ht="15">
      <c r="C400" s="54"/>
      <c r="D400" s="54"/>
      <c r="E400" s="54">
        <f t="shared" si="13"/>
        <v>0</v>
      </c>
      <c r="F400" s="54"/>
      <c r="G400" s="54">
        <f t="shared" si="14"/>
        <v>0</v>
      </c>
      <c r="H400" s="54"/>
      <c r="I400" s="54"/>
    </row>
    <row r="401" spans="3:9" ht="15">
      <c r="C401" s="54"/>
      <c r="D401" s="54"/>
      <c r="E401" s="54">
        <f t="shared" si="13"/>
        <v>0</v>
      </c>
      <c r="F401" s="54"/>
      <c r="G401" s="54">
        <f t="shared" si="14"/>
        <v>0</v>
      </c>
      <c r="H401" s="54"/>
      <c r="I401" s="54"/>
    </row>
    <row r="402" spans="3:9" ht="15">
      <c r="C402" s="54"/>
      <c r="D402" s="54"/>
      <c r="E402" s="54">
        <f t="shared" si="13"/>
        <v>0</v>
      </c>
      <c r="F402" s="54"/>
      <c r="G402" s="54">
        <f t="shared" si="14"/>
        <v>0</v>
      </c>
      <c r="H402" s="54"/>
      <c r="I402" s="54"/>
    </row>
    <row r="403" spans="3:9" ht="15">
      <c r="C403" s="54"/>
      <c r="D403" s="54"/>
      <c r="E403" s="54">
        <f t="shared" si="13"/>
        <v>0</v>
      </c>
      <c r="F403" s="54"/>
      <c r="G403" s="54">
        <f t="shared" si="14"/>
        <v>0</v>
      </c>
      <c r="H403" s="54"/>
      <c r="I403" s="54"/>
    </row>
    <row r="404" spans="3:9" ht="15">
      <c r="C404" s="54"/>
      <c r="D404" s="54"/>
      <c r="E404" s="54">
        <f t="shared" si="13"/>
        <v>0</v>
      </c>
      <c r="F404" s="54"/>
      <c r="G404" s="54">
        <f t="shared" si="14"/>
        <v>0</v>
      </c>
      <c r="H404" s="54"/>
      <c r="I404" s="54"/>
    </row>
    <row r="405" spans="3:9" ht="15">
      <c r="C405" s="54"/>
      <c r="D405" s="54"/>
      <c r="E405" s="54">
        <f t="shared" si="13"/>
        <v>0</v>
      </c>
      <c r="F405" s="54"/>
      <c r="G405" s="54">
        <f t="shared" si="14"/>
        <v>0</v>
      </c>
      <c r="H405" s="54"/>
      <c r="I405" s="54"/>
    </row>
    <row r="406" spans="3:9" ht="15">
      <c r="C406" s="54"/>
      <c r="D406" s="54"/>
      <c r="E406" s="54">
        <f t="shared" si="13"/>
        <v>0</v>
      </c>
      <c r="F406" s="54"/>
      <c r="G406" s="54">
        <f t="shared" si="14"/>
        <v>0</v>
      </c>
      <c r="H406" s="54"/>
      <c r="I406" s="54"/>
    </row>
    <row r="407" spans="3:9" ht="15">
      <c r="C407" s="54"/>
      <c r="D407" s="54"/>
      <c r="E407" s="54">
        <f t="shared" si="13"/>
        <v>0</v>
      </c>
      <c r="F407" s="54"/>
      <c r="G407" s="54">
        <f t="shared" si="14"/>
        <v>0</v>
      </c>
      <c r="H407" s="54"/>
      <c r="I407" s="54"/>
    </row>
    <row r="408" spans="3:9" ht="15">
      <c r="C408" s="54"/>
      <c r="D408" s="54"/>
      <c r="E408" s="54">
        <f t="shared" si="13"/>
        <v>0</v>
      </c>
      <c r="F408" s="54"/>
      <c r="G408" s="54">
        <f t="shared" si="14"/>
        <v>0</v>
      </c>
      <c r="H408" s="54"/>
      <c r="I408" s="54"/>
    </row>
    <row r="409" spans="3:9" ht="15">
      <c r="C409" s="54"/>
      <c r="D409" s="54"/>
      <c r="E409" s="54">
        <f t="shared" si="13"/>
        <v>0</v>
      </c>
      <c r="F409" s="54"/>
      <c r="G409" s="54">
        <f t="shared" si="14"/>
        <v>0</v>
      </c>
      <c r="H409" s="54"/>
      <c r="I409" s="54"/>
    </row>
    <row r="410" spans="3:9" ht="15">
      <c r="C410" s="54"/>
      <c r="D410" s="54"/>
      <c r="E410" s="54">
        <f t="shared" si="13"/>
        <v>0</v>
      </c>
      <c r="F410" s="54"/>
      <c r="G410" s="54">
        <f t="shared" si="14"/>
        <v>0</v>
      </c>
      <c r="H410" s="54"/>
      <c r="I410" s="54"/>
    </row>
    <row r="411" spans="3:9" ht="15">
      <c r="C411" s="54"/>
      <c r="D411" s="54"/>
      <c r="E411" s="54">
        <f t="shared" si="13"/>
        <v>0</v>
      </c>
      <c r="F411" s="54"/>
      <c r="G411" s="54">
        <f t="shared" si="14"/>
        <v>0</v>
      </c>
      <c r="H411" s="54"/>
      <c r="I411" s="54"/>
    </row>
    <row r="412" spans="3:9" ht="15">
      <c r="C412" s="54"/>
      <c r="D412" s="54"/>
      <c r="E412" s="54">
        <f t="shared" si="13"/>
        <v>0</v>
      </c>
      <c r="F412" s="54"/>
      <c r="G412" s="54">
        <f t="shared" si="14"/>
        <v>0</v>
      </c>
      <c r="H412" s="54"/>
      <c r="I412" s="54"/>
    </row>
    <row r="413" spans="3:9" ht="15">
      <c r="C413" s="54"/>
      <c r="D413" s="54"/>
      <c r="E413" s="54">
        <f t="shared" si="13"/>
        <v>0</v>
      </c>
      <c r="F413" s="54"/>
      <c r="G413" s="54">
        <f t="shared" si="14"/>
        <v>0</v>
      </c>
      <c r="H413" s="54"/>
      <c r="I413" s="54"/>
    </row>
    <row r="414" spans="3:9" ht="15">
      <c r="C414" s="54"/>
      <c r="D414" s="54"/>
      <c r="E414" s="54">
        <f t="shared" si="13"/>
        <v>0</v>
      </c>
      <c r="F414" s="54"/>
      <c r="G414" s="54">
        <f t="shared" si="14"/>
        <v>0</v>
      </c>
      <c r="H414" s="54"/>
      <c r="I414" s="54"/>
    </row>
    <row r="415" spans="3:9" ht="15">
      <c r="C415" s="54"/>
      <c r="D415" s="54"/>
      <c r="E415" s="54">
        <f t="shared" si="13"/>
        <v>0</v>
      </c>
      <c r="F415" s="54"/>
      <c r="G415" s="54">
        <f t="shared" si="14"/>
        <v>0</v>
      </c>
      <c r="H415" s="54"/>
      <c r="I415" s="54"/>
    </row>
    <row r="416" spans="3:9" ht="15">
      <c r="C416" s="54"/>
      <c r="D416" s="54"/>
      <c r="E416" s="54">
        <f t="shared" si="13"/>
        <v>0</v>
      </c>
      <c r="F416" s="54"/>
      <c r="G416" s="54">
        <f t="shared" si="14"/>
        <v>0</v>
      </c>
      <c r="H416" s="54"/>
      <c r="I416" s="54"/>
    </row>
    <row r="417" spans="3:9" ht="15">
      <c r="C417" s="54"/>
      <c r="D417" s="54"/>
      <c r="E417" s="54">
        <f t="shared" si="13"/>
        <v>0</v>
      </c>
      <c r="F417" s="54"/>
      <c r="G417" s="54">
        <f t="shared" si="14"/>
        <v>0</v>
      </c>
      <c r="H417" s="54"/>
      <c r="I417" s="54"/>
    </row>
    <row r="418" spans="3:9" ht="15">
      <c r="C418" s="54"/>
      <c r="D418" s="54"/>
      <c r="E418" s="54">
        <f t="shared" si="13"/>
        <v>0</v>
      </c>
      <c r="F418" s="54"/>
      <c r="G418" s="54">
        <f t="shared" si="14"/>
        <v>0</v>
      </c>
      <c r="H418" s="54"/>
      <c r="I418" s="54"/>
    </row>
    <row r="419" spans="3:9" ht="15">
      <c r="C419" s="54"/>
      <c r="D419" s="54"/>
      <c r="E419" s="54">
        <f t="shared" si="13"/>
        <v>0</v>
      </c>
      <c r="F419" s="54"/>
      <c r="G419" s="54">
        <f t="shared" si="14"/>
        <v>0</v>
      </c>
      <c r="H419" s="54"/>
      <c r="I419" s="54"/>
    </row>
    <row r="420" spans="3:9" ht="15">
      <c r="C420" s="54"/>
      <c r="D420" s="54"/>
      <c r="E420" s="54">
        <f t="shared" si="13"/>
        <v>0</v>
      </c>
      <c r="F420" s="54"/>
      <c r="G420" s="54">
        <f t="shared" si="14"/>
        <v>0</v>
      </c>
      <c r="H420" s="54"/>
      <c r="I420" s="54"/>
    </row>
    <row r="421" spans="3:9" ht="15">
      <c r="C421" s="54"/>
      <c r="D421" s="54"/>
      <c r="E421" s="54">
        <f t="shared" si="13"/>
        <v>0</v>
      </c>
      <c r="F421" s="54"/>
      <c r="G421" s="54">
        <f t="shared" si="14"/>
        <v>0</v>
      </c>
      <c r="H421" s="54"/>
      <c r="I421" s="54"/>
    </row>
    <row r="422" spans="3:9" ht="15">
      <c r="C422" s="54"/>
      <c r="D422" s="54"/>
      <c r="E422" s="54">
        <f t="shared" si="13"/>
        <v>0</v>
      </c>
      <c r="F422" s="54"/>
      <c r="G422" s="54">
        <f t="shared" si="14"/>
        <v>0</v>
      </c>
      <c r="H422" s="54"/>
      <c r="I422" s="54"/>
    </row>
    <row r="423" spans="3:9" ht="15">
      <c r="C423" s="54"/>
      <c r="D423" s="54"/>
      <c r="E423" s="54">
        <f t="shared" si="13"/>
        <v>0</v>
      </c>
      <c r="F423" s="54"/>
      <c r="G423" s="54">
        <f t="shared" si="14"/>
        <v>0</v>
      </c>
      <c r="H423" s="54"/>
      <c r="I423" s="54"/>
    </row>
    <row r="424" spans="3:9" ht="15">
      <c r="C424" s="54"/>
      <c r="D424" s="54"/>
      <c r="E424" s="54">
        <f t="shared" si="13"/>
        <v>0</v>
      </c>
      <c r="F424" s="54"/>
      <c r="G424" s="54">
        <f t="shared" si="14"/>
        <v>0</v>
      </c>
      <c r="H424" s="54"/>
      <c r="I424" s="54"/>
    </row>
    <row r="425" spans="3:9" ht="15">
      <c r="C425" s="54"/>
      <c r="D425" s="54"/>
      <c r="E425" s="54">
        <f t="shared" si="13"/>
        <v>0</v>
      </c>
      <c r="F425" s="54"/>
      <c r="G425" s="54">
        <f t="shared" si="14"/>
        <v>0</v>
      </c>
      <c r="H425" s="54"/>
      <c r="I425" s="54"/>
    </row>
    <row r="426" spans="3:9" ht="15">
      <c r="C426" s="54"/>
      <c r="D426" s="54"/>
      <c r="E426" s="54">
        <f t="shared" si="13"/>
        <v>0</v>
      </c>
      <c r="F426" s="54"/>
      <c r="G426" s="54">
        <f t="shared" si="14"/>
        <v>0</v>
      </c>
      <c r="H426" s="54"/>
      <c r="I426" s="54"/>
    </row>
    <row r="427" spans="3:9" ht="15">
      <c r="C427" s="54"/>
      <c r="D427" s="54"/>
      <c r="E427" s="54">
        <f t="shared" si="13"/>
        <v>0</v>
      </c>
      <c r="F427" s="54"/>
      <c r="G427" s="54">
        <f t="shared" si="14"/>
        <v>0</v>
      </c>
      <c r="H427" s="54"/>
      <c r="I427" s="54"/>
    </row>
    <row r="428" spans="3:9" ht="15">
      <c r="C428" s="54"/>
      <c r="D428" s="54"/>
      <c r="E428" s="54">
        <f t="shared" si="13"/>
        <v>0</v>
      </c>
      <c r="F428" s="54"/>
      <c r="G428" s="54">
        <f t="shared" si="14"/>
        <v>0</v>
      </c>
      <c r="H428" s="54"/>
      <c r="I428" s="54"/>
    </row>
    <row r="429" spans="3:9" ht="15">
      <c r="C429" s="54"/>
      <c r="D429" s="54"/>
      <c r="E429" s="54">
        <f t="shared" si="13"/>
        <v>0</v>
      </c>
      <c r="F429" s="54"/>
      <c r="G429" s="54">
        <f t="shared" si="14"/>
        <v>0</v>
      </c>
      <c r="H429" s="54"/>
      <c r="I429" s="54"/>
    </row>
    <row r="430" spans="3:9" ht="15">
      <c r="C430" s="54"/>
      <c r="D430" s="54"/>
      <c r="E430" s="54">
        <f t="shared" si="13"/>
        <v>0</v>
      </c>
      <c r="F430" s="54"/>
      <c r="G430" s="54">
        <f t="shared" si="14"/>
        <v>0</v>
      </c>
      <c r="H430" s="54"/>
      <c r="I430" s="54"/>
    </row>
    <row r="431" spans="3:9" ht="15">
      <c r="C431" s="54"/>
      <c r="D431" s="54"/>
      <c r="E431" s="54">
        <f t="shared" si="13"/>
        <v>0</v>
      </c>
      <c r="F431" s="54"/>
      <c r="G431" s="54">
        <f t="shared" si="14"/>
        <v>0</v>
      </c>
      <c r="H431" s="54"/>
      <c r="I431" s="54"/>
    </row>
    <row r="432" spans="3:9" ht="15">
      <c r="C432" s="54"/>
      <c r="D432" s="54"/>
      <c r="E432" s="54">
        <f t="shared" si="13"/>
        <v>0</v>
      </c>
      <c r="F432" s="54"/>
      <c r="G432" s="54">
        <f t="shared" si="14"/>
        <v>0</v>
      </c>
      <c r="H432" s="54"/>
      <c r="I432" s="54"/>
    </row>
    <row r="433" spans="3:9" ht="15">
      <c r="C433" s="54"/>
      <c r="D433" s="54"/>
      <c r="E433" s="54">
        <f t="shared" si="13"/>
        <v>0</v>
      </c>
      <c r="F433" s="54"/>
      <c r="G433" s="54">
        <f t="shared" si="14"/>
        <v>0</v>
      </c>
      <c r="H433" s="54"/>
      <c r="I433" s="54"/>
    </row>
    <row r="434" spans="3:9" ht="15">
      <c r="C434" s="54"/>
      <c r="D434" s="54"/>
      <c r="E434" s="54">
        <f t="shared" si="13"/>
        <v>0</v>
      </c>
      <c r="F434" s="54"/>
      <c r="G434" s="54">
        <f t="shared" si="14"/>
        <v>0</v>
      </c>
      <c r="H434" s="54"/>
      <c r="I434" s="54"/>
    </row>
    <row r="435" spans="3:9" ht="15">
      <c r="C435" s="54"/>
      <c r="D435" s="54"/>
      <c r="E435" s="54">
        <f t="shared" si="13"/>
        <v>0</v>
      </c>
      <c r="F435" s="54"/>
      <c r="G435" s="54">
        <f t="shared" si="14"/>
        <v>0</v>
      </c>
      <c r="H435" s="54"/>
      <c r="I435" s="54"/>
    </row>
    <row r="436" spans="3:9" ht="15">
      <c r="C436" s="54"/>
      <c r="D436" s="54"/>
      <c r="E436" s="54">
        <f t="shared" si="13"/>
        <v>0</v>
      </c>
      <c r="F436" s="54"/>
      <c r="G436" s="54">
        <f t="shared" si="14"/>
        <v>0</v>
      </c>
      <c r="H436" s="54"/>
      <c r="I436" s="54"/>
    </row>
    <row r="437" spans="3:9" ht="15">
      <c r="C437" s="54"/>
      <c r="D437" s="54"/>
      <c r="E437" s="54">
        <f t="shared" si="13"/>
        <v>0</v>
      </c>
      <c r="F437" s="54"/>
      <c r="G437" s="54">
        <f t="shared" si="14"/>
        <v>0</v>
      </c>
      <c r="H437" s="54"/>
      <c r="I437" s="54"/>
    </row>
    <row r="438" spans="3:9" ht="15">
      <c r="C438" s="54"/>
      <c r="D438" s="54"/>
      <c r="E438" s="54">
        <f t="shared" si="13"/>
        <v>0</v>
      </c>
      <c r="F438" s="54"/>
      <c r="G438" s="54">
        <f t="shared" si="14"/>
        <v>0</v>
      </c>
      <c r="H438" s="54"/>
      <c r="I438" s="54"/>
    </row>
    <row r="439" spans="3:9" ht="15">
      <c r="C439" s="54"/>
      <c r="D439" s="54"/>
      <c r="E439" s="54">
        <f t="shared" si="13"/>
        <v>0</v>
      </c>
      <c r="F439" s="54"/>
      <c r="G439" s="54">
        <f t="shared" si="14"/>
        <v>0</v>
      </c>
      <c r="H439" s="54"/>
      <c r="I439" s="54"/>
    </row>
    <row r="440" spans="3:9" ht="15">
      <c r="C440" s="54"/>
      <c r="D440" s="54"/>
      <c r="E440" s="54">
        <f t="shared" si="13"/>
        <v>0</v>
      </c>
      <c r="F440" s="54"/>
      <c r="G440" s="54">
        <f t="shared" si="14"/>
        <v>0</v>
      </c>
      <c r="H440" s="54"/>
      <c r="I440" s="54"/>
    </row>
    <row r="441" spans="3:9" ht="15">
      <c r="C441" s="54"/>
      <c r="D441" s="54"/>
      <c r="E441" s="54">
        <f t="shared" si="13"/>
        <v>0</v>
      </c>
      <c r="F441" s="54"/>
      <c r="G441" s="54">
        <f t="shared" si="14"/>
        <v>0</v>
      </c>
      <c r="H441" s="54"/>
      <c r="I441" s="54"/>
    </row>
    <row r="442" spans="3:9" ht="15">
      <c r="C442" s="54"/>
      <c r="D442" s="54"/>
      <c r="E442" s="54">
        <f t="shared" si="13"/>
        <v>0</v>
      </c>
      <c r="F442" s="54"/>
      <c r="G442" s="54">
        <f t="shared" si="14"/>
        <v>0</v>
      </c>
      <c r="H442" s="54"/>
      <c r="I442" s="54"/>
    </row>
    <row r="443" spans="3:9" ht="15">
      <c r="C443" s="54"/>
      <c r="D443" s="54"/>
      <c r="E443" s="54">
        <f t="shared" si="13"/>
        <v>0</v>
      </c>
      <c r="F443" s="54"/>
      <c r="G443" s="54">
        <f t="shared" si="14"/>
        <v>0</v>
      </c>
      <c r="H443" s="54"/>
      <c r="I443" s="54"/>
    </row>
    <row r="444" spans="3:9" ht="15">
      <c r="C444" s="54"/>
      <c r="D444" s="54"/>
      <c r="E444" s="54">
        <f t="shared" si="13"/>
        <v>0</v>
      </c>
      <c r="F444" s="54"/>
      <c r="G444" s="54">
        <f t="shared" si="14"/>
        <v>0</v>
      </c>
      <c r="H444" s="54"/>
      <c r="I444" s="54"/>
    </row>
    <row r="445" spans="3:9" ht="15">
      <c r="C445" s="54"/>
      <c r="D445" s="54"/>
      <c r="E445" s="54">
        <f t="shared" si="13"/>
        <v>0</v>
      </c>
      <c r="F445" s="54"/>
      <c r="G445" s="54">
        <f t="shared" si="14"/>
        <v>0</v>
      </c>
      <c r="H445" s="54"/>
      <c r="I445" s="54"/>
    </row>
    <row r="446" spans="3:9" ht="15">
      <c r="C446" s="54"/>
      <c r="D446" s="54"/>
      <c r="E446" s="54">
        <f t="shared" si="13"/>
        <v>0</v>
      </c>
      <c r="F446" s="54"/>
      <c r="G446" s="54">
        <f t="shared" si="14"/>
        <v>0</v>
      </c>
      <c r="H446" s="54"/>
      <c r="I446" s="54"/>
    </row>
    <row r="447" spans="3:9" ht="15">
      <c r="C447" s="54"/>
      <c r="D447" s="54"/>
      <c r="E447" s="54">
        <f t="shared" si="13"/>
        <v>0</v>
      </c>
      <c r="F447" s="54"/>
      <c r="G447" s="54">
        <f t="shared" si="14"/>
        <v>0</v>
      </c>
      <c r="H447" s="54"/>
      <c r="I447" s="54"/>
    </row>
    <row r="448" spans="3:9" ht="15">
      <c r="C448" s="54"/>
      <c r="D448" s="54"/>
      <c r="E448" s="54">
        <f t="shared" si="13"/>
        <v>0</v>
      </c>
      <c r="F448" s="54"/>
      <c r="G448" s="54">
        <f t="shared" si="14"/>
        <v>0</v>
      </c>
      <c r="H448" s="54"/>
      <c r="I448" s="54"/>
    </row>
    <row r="449" spans="3:9" ht="15">
      <c r="C449" s="54"/>
      <c r="D449" s="54"/>
      <c r="E449" s="54">
        <f t="shared" si="13"/>
        <v>0</v>
      </c>
      <c r="F449" s="54"/>
      <c r="G449" s="54">
        <f t="shared" si="14"/>
        <v>0</v>
      </c>
      <c r="H449" s="54"/>
      <c r="I449" s="54"/>
    </row>
    <row r="450" spans="3:9" ht="15">
      <c r="C450" s="54"/>
      <c r="D450" s="54"/>
      <c r="E450" s="54">
        <f t="shared" si="13"/>
        <v>0</v>
      </c>
      <c r="F450" s="54"/>
      <c r="G450" s="54">
        <f t="shared" si="14"/>
        <v>0</v>
      </c>
      <c r="H450" s="54"/>
      <c r="I450" s="54"/>
    </row>
    <row r="451" spans="3:9" ht="15">
      <c r="C451" s="54"/>
      <c r="D451" s="54"/>
      <c r="E451" s="54">
        <f t="shared" si="13"/>
        <v>0</v>
      </c>
      <c r="F451" s="54"/>
      <c r="G451" s="54">
        <f t="shared" si="14"/>
        <v>0</v>
      </c>
      <c r="H451" s="54"/>
      <c r="I451" s="54"/>
    </row>
    <row r="452" spans="3:9" ht="15">
      <c r="C452" s="54"/>
      <c r="D452" s="54"/>
      <c r="E452" s="54">
        <f t="shared" si="13"/>
        <v>0</v>
      </c>
      <c r="F452" s="54"/>
      <c r="G452" s="54">
        <f t="shared" si="14"/>
        <v>0</v>
      </c>
      <c r="H452" s="54"/>
      <c r="I452" s="54"/>
    </row>
    <row r="453" spans="3:9" ht="15">
      <c r="C453" s="54"/>
      <c r="D453" s="54"/>
      <c r="E453" s="54">
        <f t="shared" si="13"/>
        <v>0</v>
      </c>
      <c r="F453" s="54"/>
      <c r="G453" s="54">
        <f t="shared" si="14"/>
        <v>0</v>
      </c>
      <c r="H453" s="54"/>
      <c r="I453" s="54"/>
    </row>
    <row r="454" spans="3:9" ht="15">
      <c r="C454" s="54"/>
      <c r="D454" s="54"/>
      <c r="E454" s="54">
        <f t="shared" si="13"/>
        <v>0</v>
      </c>
      <c r="F454" s="54"/>
      <c r="G454" s="54">
        <f t="shared" si="14"/>
        <v>0</v>
      </c>
      <c r="H454" s="54"/>
      <c r="I454" s="54"/>
    </row>
    <row r="455" spans="3:9" ht="15">
      <c r="C455" s="54"/>
      <c r="D455" s="54"/>
      <c r="E455" s="54">
        <f t="shared" si="13"/>
        <v>0</v>
      </c>
      <c r="F455" s="54"/>
      <c r="G455" s="54">
        <f t="shared" si="14"/>
        <v>0</v>
      </c>
      <c r="H455" s="54"/>
      <c r="I455" s="54"/>
    </row>
    <row r="456" spans="3:9" ht="15">
      <c r="C456" s="54"/>
      <c r="D456" s="54"/>
      <c r="E456" s="54">
        <f t="shared" si="13"/>
        <v>0</v>
      </c>
      <c r="F456" s="54"/>
      <c r="G456" s="54">
        <f t="shared" si="14"/>
        <v>0</v>
      </c>
      <c r="H456" s="54"/>
      <c r="I456" s="54"/>
    </row>
    <row r="457" spans="3:9" ht="15">
      <c r="C457" s="54"/>
      <c r="D457" s="54"/>
      <c r="E457" s="54">
        <f aca="true" t="shared" si="15" ref="E457:E520">C457-D457</f>
        <v>0</v>
      </c>
      <c r="F457" s="54"/>
      <c r="G457" s="54">
        <f aca="true" t="shared" si="16" ref="G457:G520">D457-F457</f>
        <v>0</v>
      </c>
      <c r="H457" s="54"/>
      <c r="I457" s="54"/>
    </row>
    <row r="458" spans="3:9" ht="15">
      <c r="C458" s="54"/>
      <c r="D458" s="54"/>
      <c r="E458" s="54">
        <f t="shared" si="15"/>
        <v>0</v>
      </c>
      <c r="F458" s="54"/>
      <c r="G458" s="54">
        <f t="shared" si="16"/>
        <v>0</v>
      </c>
      <c r="H458" s="54"/>
      <c r="I458" s="54"/>
    </row>
    <row r="459" spans="3:9" ht="15">
      <c r="C459" s="54"/>
      <c r="D459" s="54"/>
      <c r="E459" s="54">
        <f t="shared" si="15"/>
        <v>0</v>
      </c>
      <c r="F459" s="54"/>
      <c r="G459" s="54">
        <f t="shared" si="16"/>
        <v>0</v>
      </c>
      <c r="H459" s="54"/>
      <c r="I459" s="54"/>
    </row>
    <row r="460" spans="3:9" ht="15">
      <c r="C460" s="54"/>
      <c r="D460" s="54"/>
      <c r="E460" s="54">
        <f t="shared" si="15"/>
        <v>0</v>
      </c>
      <c r="F460" s="54"/>
      <c r="G460" s="54">
        <f t="shared" si="16"/>
        <v>0</v>
      </c>
      <c r="H460" s="54"/>
      <c r="I460" s="54"/>
    </row>
    <row r="461" spans="3:9" ht="15">
      <c r="C461" s="54"/>
      <c r="D461" s="54"/>
      <c r="E461" s="54">
        <f t="shared" si="15"/>
        <v>0</v>
      </c>
      <c r="F461" s="54"/>
      <c r="G461" s="54">
        <f t="shared" si="16"/>
        <v>0</v>
      </c>
      <c r="H461" s="54"/>
      <c r="I461" s="54"/>
    </row>
    <row r="462" spans="3:9" ht="15">
      <c r="C462" s="54"/>
      <c r="D462" s="54"/>
      <c r="E462" s="54">
        <f t="shared" si="15"/>
        <v>0</v>
      </c>
      <c r="F462" s="54"/>
      <c r="G462" s="54">
        <f t="shared" si="16"/>
        <v>0</v>
      </c>
      <c r="H462" s="54"/>
      <c r="I462" s="54"/>
    </row>
    <row r="463" spans="3:9" ht="15">
      <c r="C463" s="54"/>
      <c r="D463" s="54"/>
      <c r="E463" s="54">
        <f t="shared" si="15"/>
        <v>0</v>
      </c>
      <c r="F463" s="54"/>
      <c r="G463" s="54">
        <f t="shared" si="16"/>
        <v>0</v>
      </c>
      <c r="H463" s="54"/>
      <c r="I463" s="54"/>
    </row>
    <row r="464" spans="3:9" ht="15">
      <c r="C464" s="54"/>
      <c r="D464" s="54"/>
      <c r="E464" s="54">
        <f t="shared" si="15"/>
        <v>0</v>
      </c>
      <c r="F464" s="54"/>
      <c r="G464" s="54">
        <f t="shared" si="16"/>
        <v>0</v>
      </c>
      <c r="H464" s="54"/>
      <c r="I464" s="54"/>
    </row>
    <row r="465" spans="3:9" ht="15">
      <c r="C465" s="54"/>
      <c r="D465" s="54"/>
      <c r="E465" s="54">
        <f t="shared" si="15"/>
        <v>0</v>
      </c>
      <c r="F465" s="54"/>
      <c r="G465" s="54">
        <f t="shared" si="16"/>
        <v>0</v>
      </c>
      <c r="H465" s="54"/>
      <c r="I465" s="54"/>
    </row>
    <row r="466" spans="3:9" ht="15">
      <c r="C466" s="54"/>
      <c r="D466" s="54"/>
      <c r="E466" s="54">
        <f t="shared" si="15"/>
        <v>0</v>
      </c>
      <c r="F466" s="54"/>
      <c r="G466" s="54">
        <f t="shared" si="16"/>
        <v>0</v>
      </c>
      <c r="H466" s="54"/>
      <c r="I466" s="54"/>
    </row>
    <row r="467" spans="3:9" ht="15">
      <c r="C467" s="54"/>
      <c r="D467" s="54"/>
      <c r="E467" s="54">
        <f t="shared" si="15"/>
        <v>0</v>
      </c>
      <c r="F467" s="54"/>
      <c r="G467" s="54">
        <f t="shared" si="16"/>
        <v>0</v>
      </c>
      <c r="H467" s="54"/>
      <c r="I467" s="54"/>
    </row>
    <row r="468" spans="3:9" ht="15">
      <c r="C468" s="54"/>
      <c r="D468" s="54"/>
      <c r="E468" s="54">
        <f t="shared" si="15"/>
        <v>0</v>
      </c>
      <c r="F468" s="54"/>
      <c r="G468" s="54">
        <f t="shared" si="16"/>
        <v>0</v>
      </c>
      <c r="H468" s="54"/>
      <c r="I468" s="54"/>
    </row>
    <row r="469" spans="3:9" ht="15">
      <c r="C469" s="54"/>
      <c r="D469" s="54"/>
      <c r="E469" s="54">
        <f t="shared" si="15"/>
        <v>0</v>
      </c>
      <c r="F469" s="54"/>
      <c r="G469" s="54">
        <f t="shared" si="16"/>
        <v>0</v>
      </c>
      <c r="H469" s="54"/>
      <c r="I469" s="54"/>
    </row>
    <row r="470" spans="3:9" ht="15">
      <c r="C470" s="54"/>
      <c r="D470" s="54"/>
      <c r="E470" s="54">
        <f t="shared" si="15"/>
        <v>0</v>
      </c>
      <c r="F470" s="54"/>
      <c r="G470" s="54">
        <f t="shared" si="16"/>
        <v>0</v>
      </c>
      <c r="H470" s="54"/>
      <c r="I470" s="54"/>
    </row>
    <row r="471" spans="3:9" ht="15">
      <c r="C471" s="54"/>
      <c r="D471" s="54"/>
      <c r="E471" s="54">
        <f t="shared" si="15"/>
        <v>0</v>
      </c>
      <c r="F471" s="54"/>
      <c r="G471" s="54">
        <f t="shared" si="16"/>
        <v>0</v>
      </c>
      <c r="H471" s="54"/>
      <c r="I471" s="54"/>
    </row>
    <row r="472" spans="3:9" ht="15">
      <c r="C472" s="54"/>
      <c r="D472" s="54"/>
      <c r="E472" s="54">
        <f t="shared" si="15"/>
        <v>0</v>
      </c>
      <c r="F472" s="54"/>
      <c r="G472" s="54">
        <f t="shared" si="16"/>
        <v>0</v>
      </c>
      <c r="H472" s="54"/>
      <c r="I472" s="54"/>
    </row>
    <row r="473" spans="3:9" ht="15">
      <c r="C473" s="54"/>
      <c r="D473" s="54"/>
      <c r="E473" s="54">
        <f t="shared" si="15"/>
        <v>0</v>
      </c>
      <c r="F473" s="54"/>
      <c r="G473" s="54">
        <f t="shared" si="16"/>
        <v>0</v>
      </c>
      <c r="H473" s="54"/>
      <c r="I473" s="54"/>
    </row>
    <row r="474" spans="3:9" ht="15">
      <c r="C474" s="54"/>
      <c r="D474" s="54"/>
      <c r="E474" s="54">
        <f t="shared" si="15"/>
        <v>0</v>
      </c>
      <c r="F474" s="54"/>
      <c r="G474" s="54">
        <f t="shared" si="16"/>
        <v>0</v>
      </c>
      <c r="H474" s="54"/>
      <c r="I474" s="54"/>
    </row>
    <row r="475" spans="3:9" ht="15">
      <c r="C475" s="54"/>
      <c r="D475" s="54"/>
      <c r="E475" s="54">
        <f t="shared" si="15"/>
        <v>0</v>
      </c>
      <c r="F475" s="54"/>
      <c r="G475" s="54">
        <f t="shared" si="16"/>
        <v>0</v>
      </c>
      <c r="H475" s="54"/>
      <c r="I475" s="54"/>
    </row>
    <row r="476" spans="3:9" ht="15">
      <c r="C476" s="54"/>
      <c r="D476" s="54"/>
      <c r="E476" s="54">
        <f t="shared" si="15"/>
        <v>0</v>
      </c>
      <c r="F476" s="54"/>
      <c r="G476" s="54">
        <f t="shared" si="16"/>
        <v>0</v>
      </c>
      <c r="H476" s="54"/>
      <c r="I476" s="54"/>
    </row>
    <row r="477" spans="3:9" ht="15">
      <c r="C477" s="54"/>
      <c r="D477" s="54"/>
      <c r="E477" s="54">
        <f t="shared" si="15"/>
        <v>0</v>
      </c>
      <c r="F477" s="54"/>
      <c r="G477" s="54">
        <f t="shared" si="16"/>
        <v>0</v>
      </c>
      <c r="H477" s="54"/>
      <c r="I477" s="54"/>
    </row>
    <row r="478" spans="3:9" ht="15">
      <c r="C478" s="54"/>
      <c r="D478" s="54"/>
      <c r="E478" s="54">
        <f t="shared" si="15"/>
        <v>0</v>
      </c>
      <c r="F478" s="54"/>
      <c r="G478" s="54">
        <f t="shared" si="16"/>
        <v>0</v>
      </c>
      <c r="H478" s="54"/>
      <c r="I478" s="54"/>
    </row>
    <row r="479" spans="3:9" ht="15">
      <c r="C479" s="54"/>
      <c r="D479" s="54"/>
      <c r="E479" s="54">
        <f t="shared" si="15"/>
        <v>0</v>
      </c>
      <c r="F479" s="54"/>
      <c r="G479" s="54">
        <f t="shared" si="16"/>
        <v>0</v>
      </c>
      <c r="H479" s="54"/>
      <c r="I479" s="54"/>
    </row>
    <row r="480" spans="3:9" ht="15">
      <c r="C480" s="54"/>
      <c r="D480" s="54"/>
      <c r="E480" s="54">
        <f t="shared" si="15"/>
        <v>0</v>
      </c>
      <c r="F480" s="54"/>
      <c r="G480" s="54">
        <f t="shared" si="16"/>
        <v>0</v>
      </c>
      <c r="H480" s="54"/>
      <c r="I480" s="54"/>
    </row>
    <row r="481" spans="3:9" ht="15">
      <c r="C481" s="54"/>
      <c r="D481" s="54"/>
      <c r="E481" s="54">
        <f t="shared" si="15"/>
        <v>0</v>
      </c>
      <c r="F481" s="54"/>
      <c r="G481" s="54">
        <f t="shared" si="16"/>
        <v>0</v>
      </c>
      <c r="H481" s="54"/>
      <c r="I481" s="54"/>
    </row>
    <row r="482" spans="3:9" ht="15">
      <c r="C482" s="54"/>
      <c r="D482" s="54"/>
      <c r="E482" s="54">
        <f t="shared" si="15"/>
        <v>0</v>
      </c>
      <c r="F482" s="54"/>
      <c r="G482" s="54">
        <f t="shared" si="16"/>
        <v>0</v>
      </c>
      <c r="H482" s="54"/>
      <c r="I482" s="54"/>
    </row>
    <row r="483" spans="3:9" ht="15">
      <c r="C483" s="54"/>
      <c r="D483" s="54"/>
      <c r="E483" s="54">
        <f t="shared" si="15"/>
        <v>0</v>
      </c>
      <c r="F483" s="54"/>
      <c r="G483" s="54">
        <f t="shared" si="16"/>
        <v>0</v>
      </c>
      <c r="H483" s="54"/>
      <c r="I483" s="54"/>
    </row>
    <row r="484" spans="3:9" ht="15">
      <c r="C484" s="54"/>
      <c r="D484" s="54"/>
      <c r="E484" s="54">
        <f t="shared" si="15"/>
        <v>0</v>
      </c>
      <c r="F484" s="54"/>
      <c r="G484" s="54">
        <f t="shared" si="16"/>
        <v>0</v>
      </c>
      <c r="H484" s="54"/>
      <c r="I484" s="54"/>
    </row>
    <row r="485" spans="3:9" ht="15">
      <c r="C485" s="54"/>
      <c r="D485" s="54"/>
      <c r="E485" s="54">
        <f t="shared" si="15"/>
        <v>0</v>
      </c>
      <c r="F485" s="54"/>
      <c r="G485" s="54">
        <f t="shared" si="16"/>
        <v>0</v>
      </c>
      <c r="H485" s="54"/>
      <c r="I485" s="54"/>
    </row>
    <row r="486" spans="3:9" ht="15">
      <c r="C486" s="54"/>
      <c r="D486" s="54"/>
      <c r="E486" s="54">
        <f t="shared" si="15"/>
        <v>0</v>
      </c>
      <c r="F486" s="54"/>
      <c r="G486" s="54">
        <f t="shared" si="16"/>
        <v>0</v>
      </c>
      <c r="H486" s="54"/>
      <c r="I486" s="54"/>
    </row>
    <row r="487" spans="3:9" ht="15">
      <c r="C487" s="54"/>
      <c r="D487" s="54"/>
      <c r="E487" s="54">
        <f t="shared" si="15"/>
        <v>0</v>
      </c>
      <c r="F487" s="54"/>
      <c r="G487" s="54">
        <f t="shared" si="16"/>
        <v>0</v>
      </c>
      <c r="H487" s="54"/>
      <c r="I487" s="54"/>
    </row>
    <row r="488" spans="3:9" ht="15">
      <c r="C488" s="54"/>
      <c r="D488" s="54"/>
      <c r="E488" s="54">
        <f t="shared" si="15"/>
        <v>0</v>
      </c>
      <c r="F488" s="54"/>
      <c r="G488" s="54">
        <f t="shared" si="16"/>
        <v>0</v>
      </c>
      <c r="H488" s="54"/>
      <c r="I488" s="54"/>
    </row>
    <row r="489" spans="3:9" ht="15">
      <c r="C489" s="54"/>
      <c r="D489" s="54"/>
      <c r="E489" s="54">
        <f t="shared" si="15"/>
        <v>0</v>
      </c>
      <c r="F489" s="54"/>
      <c r="G489" s="54">
        <f t="shared" si="16"/>
        <v>0</v>
      </c>
      <c r="H489" s="54"/>
      <c r="I489" s="54"/>
    </row>
    <row r="490" spans="3:9" ht="15">
      <c r="C490" s="54"/>
      <c r="D490" s="54"/>
      <c r="E490" s="54">
        <f t="shared" si="15"/>
        <v>0</v>
      </c>
      <c r="F490" s="54"/>
      <c r="G490" s="54">
        <f t="shared" si="16"/>
        <v>0</v>
      </c>
      <c r="H490" s="54"/>
      <c r="I490" s="54"/>
    </row>
    <row r="491" spans="3:9" ht="15">
      <c r="C491" s="54"/>
      <c r="D491" s="54"/>
      <c r="E491" s="54">
        <f t="shared" si="15"/>
        <v>0</v>
      </c>
      <c r="F491" s="54"/>
      <c r="G491" s="54">
        <f t="shared" si="16"/>
        <v>0</v>
      </c>
      <c r="H491" s="54"/>
      <c r="I491" s="54"/>
    </row>
    <row r="492" spans="3:9" ht="15">
      <c r="C492" s="54"/>
      <c r="D492" s="54"/>
      <c r="E492" s="54">
        <f t="shared" si="15"/>
        <v>0</v>
      </c>
      <c r="F492" s="54"/>
      <c r="G492" s="54">
        <f t="shared" si="16"/>
        <v>0</v>
      </c>
      <c r="H492" s="54"/>
      <c r="I492" s="54"/>
    </row>
    <row r="493" spans="3:9" ht="15">
      <c r="C493" s="54"/>
      <c r="D493" s="54"/>
      <c r="E493" s="54">
        <f t="shared" si="15"/>
        <v>0</v>
      </c>
      <c r="F493" s="54"/>
      <c r="G493" s="54">
        <f t="shared" si="16"/>
        <v>0</v>
      </c>
      <c r="H493" s="54"/>
      <c r="I493" s="54"/>
    </row>
    <row r="494" spans="3:9" ht="15">
      <c r="C494" s="54"/>
      <c r="D494" s="54"/>
      <c r="E494" s="54">
        <f t="shared" si="15"/>
        <v>0</v>
      </c>
      <c r="F494" s="54"/>
      <c r="G494" s="54">
        <f t="shared" si="16"/>
        <v>0</v>
      </c>
      <c r="H494" s="54"/>
      <c r="I494" s="54"/>
    </row>
    <row r="495" spans="3:9" ht="15">
      <c r="C495" s="54"/>
      <c r="D495" s="54"/>
      <c r="E495" s="54">
        <f t="shared" si="15"/>
        <v>0</v>
      </c>
      <c r="F495" s="54"/>
      <c r="G495" s="54">
        <f t="shared" si="16"/>
        <v>0</v>
      </c>
      <c r="H495" s="54"/>
      <c r="I495" s="54"/>
    </row>
    <row r="496" spans="3:9" ht="15">
      <c r="C496" s="54"/>
      <c r="D496" s="54"/>
      <c r="E496" s="54">
        <f t="shared" si="15"/>
        <v>0</v>
      </c>
      <c r="F496" s="54"/>
      <c r="G496" s="54">
        <f t="shared" si="16"/>
        <v>0</v>
      </c>
      <c r="H496" s="54"/>
      <c r="I496" s="54"/>
    </row>
    <row r="497" spans="3:9" ht="15">
      <c r="C497" s="54"/>
      <c r="D497" s="54"/>
      <c r="E497" s="54">
        <f t="shared" si="15"/>
        <v>0</v>
      </c>
      <c r="F497" s="54"/>
      <c r="G497" s="54">
        <f t="shared" si="16"/>
        <v>0</v>
      </c>
      <c r="H497" s="54"/>
      <c r="I497" s="54"/>
    </row>
    <row r="498" spans="3:9" ht="15">
      <c r="C498" s="54"/>
      <c r="D498" s="54"/>
      <c r="E498" s="54">
        <f t="shared" si="15"/>
        <v>0</v>
      </c>
      <c r="F498" s="54"/>
      <c r="G498" s="54">
        <f t="shared" si="16"/>
        <v>0</v>
      </c>
      <c r="H498" s="54"/>
      <c r="I498" s="54"/>
    </row>
    <row r="499" spans="3:9" ht="15">
      <c r="C499" s="54"/>
      <c r="D499" s="54"/>
      <c r="E499" s="54">
        <f t="shared" si="15"/>
        <v>0</v>
      </c>
      <c r="F499" s="54"/>
      <c r="G499" s="54">
        <f t="shared" si="16"/>
        <v>0</v>
      </c>
      <c r="H499" s="54"/>
      <c r="I499" s="54"/>
    </row>
    <row r="500" spans="3:9" ht="15">
      <c r="C500" s="54"/>
      <c r="D500" s="54"/>
      <c r="E500" s="54">
        <f t="shared" si="15"/>
        <v>0</v>
      </c>
      <c r="F500" s="54"/>
      <c r="G500" s="54">
        <f t="shared" si="16"/>
        <v>0</v>
      </c>
      <c r="H500" s="54"/>
      <c r="I500" s="54"/>
    </row>
    <row r="501" spans="3:9" ht="15">
      <c r="C501" s="54"/>
      <c r="D501" s="54"/>
      <c r="E501" s="54">
        <f t="shared" si="15"/>
        <v>0</v>
      </c>
      <c r="F501" s="54"/>
      <c r="G501" s="54">
        <f t="shared" si="16"/>
        <v>0</v>
      </c>
      <c r="H501" s="54"/>
      <c r="I501" s="54"/>
    </row>
    <row r="502" spans="3:9" ht="15">
      <c r="C502" s="54"/>
      <c r="D502" s="54"/>
      <c r="E502" s="54">
        <f t="shared" si="15"/>
        <v>0</v>
      </c>
      <c r="F502" s="54"/>
      <c r="G502" s="54">
        <f t="shared" si="16"/>
        <v>0</v>
      </c>
      <c r="H502" s="54"/>
      <c r="I502" s="54"/>
    </row>
    <row r="503" spans="3:9" ht="15">
      <c r="C503" s="54"/>
      <c r="D503" s="54"/>
      <c r="E503" s="54">
        <f t="shared" si="15"/>
        <v>0</v>
      </c>
      <c r="F503" s="54"/>
      <c r="G503" s="54">
        <f t="shared" si="16"/>
        <v>0</v>
      </c>
      <c r="H503" s="54"/>
      <c r="I503" s="54"/>
    </row>
    <row r="504" spans="3:9" ht="15">
      <c r="C504" s="54"/>
      <c r="D504" s="54"/>
      <c r="E504" s="54">
        <f t="shared" si="15"/>
        <v>0</v>
      </c>
      <c r="F504" s="54"/>
      <c r="G504" s="54">
        <f t="shared" si="16"/>
        <v>0</v>
      </c>
      <c r="H504" s="54"/>
      <c r="I504" s="54"/>
    </row>
    <row r="505" spans="3:9" ht="15">
      <c r="C505" s="54"/>
      <c r="D505" s="54"/>
      <c r="E505" s="54">
        <f t="shared" si="15"/>
        <v>0</v>
      </c>
      <c r="F505" s="54"/>
      <c r="G505" s="54">
        <f t="shared" si="16"/>
        <v>0</v>
      </c>
      <c r="H505" s="54"/>
      <c r="I505" s="54"/>
    </row>
    <row r="506" spans="3:9" ht="15">
      <c r="C506" s="54"/>
      <c r="D506" s="54"/>
      <c r="E506" s="54">
        <f t="shared" si="15"/>
        <v>0</v>
      </c>
      <c r="F506" s="54"/>
      <c r="G506" s="54">
        <f t="shared" si="16"/>
        <v>0</v>
      </c>
      <c r="H506" s="54"/>
      <c r="I506" s="54"/>
    </row>
    <row r="507" spans="3:9" ht="15">
      <c r="C507" s="54"/>
      <c r="D507" s="54"/>
      <c r="E507" s="54">
        <f t="shared" si="15"/>
        <v>0</v>
      </c>
      <c r="F507" s="54"/>
      <c r="G507" s="54">
        <f t="shared" si="16"/>
        <v>0</v>
      </c>
      <c r="H507" s="54"/>
      <c r="I507" s="54"/>
    </row>
    <row r="508" spans="3:9" ht="15">
      <c r="C508" s="54"/>
      <c r="D508" s="54"/>
      <c r="E508" s="54">
        <f t="shared" si="15"/>
        <v>0</v>
      </c>
      <c r="F508" s="54"/>
      <c r="G508" s="54">
        <f t="shared" si="16"/>
        <v>0</v>
      </c>
      <c r="H508" s="54"/>
      <c r="I508" s="54"/>
    </row>
    <row r="509" spans="3:9" ht="15">
      <c r="C509" s="54"/>
      <c r="D509" s="54"/>
      <c r="E509" s="54">
        <f t="shared" si="15"/>
        <v>0</v>
      </c>
      <c r="F509" s="54"/>
      <c r="G509" s="54">
        <f t="shared" si="16"/>
        <v>0</v>
      </c>
      <c r="H509" s="54"/>
      <c r="I509" s="54"/>
    </row>
    <row r="510" spans="3:9" ht="15">
      <c r="C510" s="54"/>
      <c r="D510" s="54"/>
      <c r="E510" s="54">
        <f t="shared" si="15"/>
        <v>0</v>
      </c>
      <c r="F510" s="54"/>
      <c r="G510" s="54">
        <f t="shared" si="16"/>
        <v>0</v>
      </c>
      <c r="H510" s="54"/>
      <c r="I510" s="54"/>
    </row>
    <row r="511" spans="3:9" ht="15">
      <c r="C511" s="54"/>
      <c r="D511" s="54"/>
      <c r="E511" s="54">
        <f t="shared" si="15"/>
        <v>0</v>
      </c>
      <c r="F511" s="54"/>
      <c r="G511" s="54">
        <f t="shared" si="16"/>
        <v>0</v>
      </c>
      <c r="H511" s="54"/>
      <c r="I511" s="54"/>
    </row>
    <row r="512" spans="3:9" ht="15">
      <c r="C512" s="54"/>
      <c r="D512" s="54"/>
      <c r="E512" s="54">
        <f t="shared" si="15"/>
        <v>0</v>
      </c>
      <c r="F512" s="54"/>
      <c r="G512" s="54">
        <f t="shared" si="16"/>
        <v>0</v>
      </c>
      <c r="H512" s="54"/>
      <c r="I512" s="54"/>
    </row>
    <row r="513" spans="3:9" ht="15">
      <c r="C513" s="54"/>
      <c r="D513" s="54"/>
      <c r="E513" s="54">
        <f t="shared" si="15"/>
        <v>0</v>
      </c>
      <c r="F513" s="54"/>
      <c r="G513" s="54">
        <f t="shared" si="16"/>
        <v>0</v>
      </c>
      <c r="H513" s="54"/>
      <c r="I513" s="54"/>
    </row>
    <row r="514" spans="3:9" ht="15">
      <c r="C514" s="54"/>
      <c r="D514" s="54"/>
      <c r="E514" s="54">
        <f t="shared" si="15"/>
        <v>0</v>
      </c>
      <c r="F514" s="54"/>
      <c r="G514" s="54">
        <f t="shared" si="16"/>
        <v>0</v>
      </c>
      <c r="H514" s="54"/>
      <c r="I514" s="54"/>
    </row>
    <row r="515" spans="3:9" ht="15">
      <c r="C515" s="54"/>
      <c r="D515" s="54"/>
      <c r="E515" s="54">
        <f t="shared" si="15"/>
        <v>0</v>
      </c>
      <c r="F515" s="54"/>
      <c r="G515" s="54">
        <f t="shared" si="16"/>
        <v>0</v>
      </c>
      <c r="H515" s="54"/>
      <c r="I515" s="54"/>
    </row>
    <row r="516" spans="3:9" ht="15">
      <c r="C516" s="54"/>
      <c r="D516" s="54"/>
      <c r="E516" s="54">
        <f t="shared" si="15"/>
        <v>0</v>
      </c>
      <c r="F516" s="54"/>
      <c r="G516" s="54">
        <f t="shared" si="16"/>
        <v>0</v>
      </c>
      <c r="H516" s="54"/>
      <c r="I516" s="54"/>
    </row>
    <row r="517" spans="3:9" ht="15">
      <c r="C517" s="54"/>
      <c r="D517" s="54"/>
      <c r="E517" s="54">
        <f t="shared" si="15"/>
        <v>0</v>
      </c>
      <c r="F517" s="54"/>
      <c r="G517" s="54">
        <f t="shared" si="16"/>
        <v>0</v>
      </c>
      <c r="H517" s="54"/>
      <c r="I517" s="54"/>
    </row>
    <row r="518" spans="3:9" ht="15">
      <c r="C518" s="54"/>
      <c r="D518" s="54"/>
      <c r="E518" s="54">
        <f t="shared" si="15"/>
        <v>0</v>
      </c>
      <c r="F518" s="54"/>
      <c r="G518" s="54">
        <f t="shared" si="16"/>
        <v>0</v>
      </c>
      <c r="H518" s="54"/>
      <c r="I518" s="54"/>
    </row>
    <row r="519" spans="3:9" ht="15">
      <c r="C519" s="54"/>
      <c r="D519" s="54"/>
      <c r="E519" s="54">
        <f t="shared" si="15"/>
        <v>0</v>
      </c>
      <c r="F519" s="54"/>
      <c r="G519" s="54">
        <f t="shared" si="16"/>
        <v>0</v>
      </c>
      <c r="H519" s="54"/>
      <c r="I519" s="54"/>
    </row>
    <row r="520" spans="3:9" ht="15">
      <c r="C520" s="54"/>
      <c r="D520" s="54"/>
      <c r="E520" s="54">
        <f t="shared" si="15"/>
        <v>0</v>
      </c>
      <c r="F520" s="54"/>
      <c r="G520" s="54">
        <f t="shared" si="16"/>
        <v>0</v>
      </c>
      <c r="H520" s="54"/>
      <c r="I520" s="54"/>
    </row>
    <row r="521" spans="3:9" ht="15">
      <c r="C521" s="54"/>
      <c r="D521" s="54"/>
      <c r="E521" s="54">
        <f>C521-D521</f>
        <v>0</v>
      </c>
      <c r="F521" s="54"/>
      <c r="G521" s="54">
        <f>D521-F521</f>
        <v>0</v>
      </c>
      <c r="H521" s="54"/>
      <c r="I521" s="54"/>
    </row>
    <row r="522" spans="3:9" ht="15">
      <c r="C522" s="54"/>
      <c r="D522" s="54"/>
      <c r="E522" s="54">
        <f>C522-D522</f>
        <v>0</v>
      </c>
      <c r="F522" s="54"/>
      <c r="G522" s="54">
        <f>D522-F522</f>
        <v>0</v>
      </c>
      <c r="H522" s="54"/>
      <c r="I522" s="54"/>
    </row>
    <row r="523" spans="3:9" ht="15">
      <c r="C523" s="54"/>
      <c r="D523" s="54"/>
      <c r="E523" s="54">
        <f>C523-D523</f>
        <v>0</v>
      </c>
      <c r="F523" s="54"/>
      <c r="G523" s="54">
        <f>D523-F523</f>
        <v>0</v>
      </c>
      <c r="H523" s="54"/>
      <c r="I523" s="54"/>
    </row>
    <row r="524" spans="3:9" ht="15">
      <c r="C524" s="54"/>
      <c r="D524" s="54"/>
      <c r="E524" s="54">
        <f>C524-D524</f>
        <v>0</v>
      </c>
      <c r="F524" s="54"/>
      <c r="G524" s="54">
        <f>D524-F524</f>
        <v>0</v>
      </c>
      <c r="H524" s="54"/>
      <c r="I524" s="54"/>
    </row>
    <row r="525" spans="3:9" ht="15">
      <c r="C525" s="54"/>
      <c r="D525" s="54"/>
      <c r="E525" s="54">
        <f>C525-D525</f>
        <v>0</v>
      </c>
      <c r="F525" s="54"/>
      <c r="G525" s="54">
        <f>D525-F525</f>
        <v>0</v>
      </c>
      <c r="H525" s="54"/>
      <c r="I525" s="5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Jorge Augusto Sosa Avila</cp:lastModifiedBy>
  <cp:lastPrinted>2014-01-02T16:56:45Z</cp:lastPrinted>
  <dcterms:created xsi:type="dcterms:W3CDTF">2012-12-10T15:58:41Z</dcterms:created>
  <dcterms:modified xsi:type="dcterms:W3CDTF">2015-02-16T19:16:00Z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2014.00000000000</vt:lpwstr>
  </property>
  <property fmtid="{D5CDD505-2E9C-101B-9397-08002B2CF9AE}" pid="3" name="Fecha">
    <vt:lpwstr>2014-07-31T00:00:00Z</vt:lpwstr>
  </property>
  <property fmtid="{D5CDD505-2E9C-101B-9397-08002B2CF9AE}" pid="4" name="Entidad">
    <vt:lpwstr>Ministerio de Vivienda, Ciudad y Territorio</vt:lpwstr>
  </property>
</Properties>
</file>