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minviviendagovco.sharepoint.com/sites/GestinOCI2023/Gestion OCI 2025/1. ROL DE LIDERAZGO ESTRATÉGICO/01. COMITÉ INSTITUCIONAL DE CONTROL INTERNO - CICCI/1. ENERO/"/>
    </mc:Choice>
  </mc:AlternateContent>
  <xr:revisionPtr revIDLastSave="87" documentId="13_ncr:1_{D5F4D1AE-66A3-472D-9E88-41920EC8C5FF}" xr6:coauthVersionLast="47" xr6:coauthVersionMax="47" xr10:uidLastSave="{E3CB07D3-D577-4BAA-94D1-983EC82D14D5}"/>
  <bookViews>
    <workbookView xWindow="-120" yWindow="-120" windowWidth="20730" windowHeight="11040" xr2:uid="{00000000-000D-0000-FFFF-FFFF00000000}"/>
  </bookViews>
  <sheets>
    <sheet name="Programación Anual" sheetId="25" r:id="rId1"/>
    <sheet name="Introducción" sheetId="30" r:id="rId2"/>
    <sheet name="criterios xa definir tiempos" sheetId="31" r:id="rId3"/>
    <sheet name="Hoja1" sheetId="26" state="hidden" r:id="rId4"/>
  </sheets>
  <externalReferences>
    <externalReference r:id="rId5"/>
  </externalReferences>
  <definedNames>
    <definedName name="_xlnm._FilterDatabase" localSheetId="0" hidden="1">'Programación Anual'!$A$10:$AV$15</definedName>
    <definedName name="_xlnm.Print_Area" localSheetId="0">'Programación Anual'!$A$1:$AW$92</definedName>
    <definedName name="_xlnm.Print_Titles" localSheetId="0">'Programación Anual'!$10:$12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90" i="25" l="1"/>
  <c r="AP91" i="25"/>
  <c r="AS90" i="25"/>
  <c r="AS89" i="25"/>
  <c r="AR89" i="25"/>
  <c r="AR35" i="25"/>
  <c r="AR24" i="25"/>
  <c r="AR22" i="25"/>
  <c r="AR21" i="25"/>
  <c r="AR19" i="25"/>
  <c r="AR18" i="25"/>
  <c r="AS15" i="25"/>
  <c r="AO90" i="25"/>
  <c r="AP90" i="25"/>
  <c r="AM90" i="25"/>
  <c r="AL90" i="25"/>
  <c r="AJ90" i="25"/>
  <c r="AI90" i="25"/>
  <c r="AG90" i="25"/>
  <c r="AF90" i="25"/>
  <c r="AD90" i="25"/>
  <c r="AC90" i="25"/>
  <c r="AA90" i="25"/>
  <c r="Z90" i="25"/>
  <c r="X90" i="25"/>
  <c r="W90" i="25"/>
  <c r="U90" i="25"/>
  <c r="T90" i="25"/>
  <c r="R90" i="25"/>
  <c r="Q90" i="25"/>
  <c r="O90" i="25"/>
  <c r="N90" i="25"/>
  <c r="L90" i="25"/>
  <c r="K90" i="25"/>
  <c r="I90" i="25"/>
  <c r="H90" i="25"/>
  <c r="AR15" i="25"/>
  <c r="AS31" i="25"/>
  <c r="AR31" i="25"/>
  <c r="AR75" i="25"/>
  <c r="AS86" i="25"/>
  <c r="AS84" i="25"/>
  <c r="AS83" i="25"/>
  <c r="AS79" i="25"/>
  <c r="AS76" i="25"/>
  <c r="AS74" i="25"/>
  <c r="AS73" i="25"/>
  <c r="AS72" i="25"/>
  <c r="AS71" i="25"/>
  <c r="AS51" i="25"/>
  <c r="AS50" i="25"/>
  <c r="AS30" i="25"/>
  <c r="AR30" i="25"/>
  <c r="AS27" i="25"/>
  <c r="AR25" i="25"/>
  <c r="AS22" i="25"/>
  <c r="AS44" i="25"/>
  <c r="AR44" i="25"/>
  <c r="AS18" i="25"/>
  <c r="AS81" i="25" l="1"/>
  <c r="AR84" i="25"/>
  <c r="AR83" i="25"/>
  <c r="AR79" i="25"/>
  <c r="AR76" i="25"/>
  <c r="AR74" i="25"/>
  <c r="AR73" i="25"/>
  <c r="AR72" i="25"/>
  <c r="AR71" i="25"/>
  <c r="AS67" i="25"/>
  <c r="AR67" i="25"/>
  <c r="AS63" i="25"/>
  <c r="AR63" i="25"/>
  <c r="AR51" i="25"/>
  <c r="AR50" i="25"/>
  <c r="AS49" i="25"/>
  <c r="AR49" i="25"/>
  <c r="AS48" i="25"/>
  <c r="AR45" i="25"/>
  <c r="AR36" i="25"/>
  <c r="AR29" i="25"/>
  <c r="AR27" i="25"/>
  <c r="AS21" i="25" l="1"/>
  <c r="G13" i="31" l="1"/>
  <c r="D13" i="31"/>
  <c r="A13" i="31"/>
  <c r="AR86" i="25" l="1"/>
  <c r="AS85" i="25" l="1"/>
  <c r="AR85" i="25"/>
  <c r="AS35" i="25" l="1"/>
  <c r="AS59" i="25" l="1"/>
  <c r="AR59" i="25"/>
  <c r="AS58" i="25"/>
  <c r="AR58" i="25"/>
  <c r="AR48" i="25"/>
  <c r="AS47" i="25"/>
  <c r="AR47" i="25"/>
  <c r="AS46" i="25"/>
  <c r="AR46" i="25"/>
  <c r="AS45" i="25"/>
  <c r="AS36" i="25" l="1"/>
  <c r="AS32" i="25"/>
  <c r="AR32" i="25"/>
  <c r="AR69" i="25"/>
  <c r="AS69" i="25"/>
  <c r="AS26" i="25"/>
  <c r="AR26" i="25"/>
  <c r="AR88" i="25"/>
  <c r="AS25" i="25"/>
  <c r="AS24" i="25"/>
  <c r="AR23" i="25"/>
  <c r="AS23" i="25"/>
  <c r="AS61" i="25"/>
  <c r="AR61" i="25"/>
  <c r="AS57" i="25"/>
  <c r="AR57" i="25"/>
  <c r="AS55" i="25"/>
  <c r="AR55" i="25"/>
  <c r="AS53" i="25"/>
  <c r="AR53" i="25"/>
  <c r="AS28" i="25"/>
  <c r="AR28" i="25"/>
  <c r="AS75" i="25"/>
  <c r="AS82" i="25"/>
  <c r="AR82" i="25"/>
  <c r="AR81" i="25"/>
  <c r="AS80" i="25"/>
  <c r="AR80" i="25"/>
  <c r="AS56" i="25"/>
  <c r="AR56" i="25"/>
  <c r="AS52" i="25"/>
  <c r="AR52" i="25"/>
  <c r="AS19" i="25"/>
  <c r="AS68" i="25"/>
  <c r="AR68" i="25"/>
  <c r="AS66" i="25"/>
  <c r="AR66" i="25"/>
  <c r="AS65" i="25"/>
  <c r="AR65" i="25"/>
  <c r="AS64" i="25"/>
  <c r="AR64" i="25"/>
  <c r="AS62" i="25"/>
  <c r="AR62" i="25"/>
  <c r="AS60" i="25"/>
  <c r="AR60" i="25"/>
  <c r="AS54" i="25"/>
  <c r="AR54" i="25"/>
  <c r="AS43" i="25"/>
  <c r="AR43" i="25"/>
  <c r="AS42" i="25"/>
  <c r="AR42" i="25"/>
  <c r="AS41" i="25"/>
  <c r="AR41" i="25"/>
  <c r="AS40" i="25"/>
  <c r="AR40" i="25"/>
  <c r="AS78" i="25"/>
  <c r="AR78" i="25"/>
  <c r="AS88" i="25"/>
  <c r="D10" i="26"/>
  <c r="E3" i="26"/>
  <c r="C8" i="26"/>
  <c r="D3" i="26"/>
  <c r="D4" i="26"/>
  <c r="D5" i="26"/>
  <c r="D6" i="26"/>
  <c r="D7" i="26"/>
  <c r="D8" i="26"/>
  <c r="D9" i="26"/>
  <c r="D11" i="26"/>
  <c r="C7" i="26"/>
  <c r="C6" i="26"/>
  <c r="C5" i="26"/>
  <c r="C4" i="26"/>
  <c r="C3" i="26"/>
  <c r="B6" i="26"/>
  <c r="B5" i="26"/>
  <c r="B4" i="26"/>
  <c r="B3"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tc={E1273351-ED8B-4DF3-B893-2208F66411FA}</author>
  </authors>
  <commentList>
    <comment ref="AV11" authorId="0" shapeId="0" xr:uid="{E1273351-ED8B-4DF3-B893-2208F66411FA}">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Debemos determinar tiempos de ejecución, así se identifican las asignaciones dentro de la vigencia de manera equitativa.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César Lugo</author>
  </authors>
  <commentList>
    <comment ref="B16" authorId="0" shapeId="0" xr:uid="{3F6C5266-EEA6-4807-AB33-D28DDD963770}">
      <text>
        <r>
          <rPr>
            <b/>
            <sz val="10"/>
            <color indexed="81"/>
            <rFont val="Tahoma"/>
            <family val="2"/>
          </rPr>
          <t>César Lugo:</t>
        </r>
        <r>
          <rPr>
            <sz val="10"/>
            <color indexed="81"/>
            <rFont val="Tahoma"/>
            <family val="2"/>
          </rPr>
          <t xml:space="preserve">
Se ajustaron los tiempos de acuerdo a mesa de trabajo con el jefe OCI</t>
        </r>
      </text>
    </comment>
  </commentList>
</comments>
</file>

<file path=xl/sharedStrings.xml><?xml version="1.0" encoding="utf-8"?>
<sst xmlns="http://schemas.openxmlformats.org/spreadsheetml/2006/main" count="1688" uniqueCount="260">
  <si>
    <t>Versión: 8.0</t>
  </si>
  <si>
    <t>Fecha: 22/04/2020</t>
  </si>
  <si>
    <t>Código: EIA-F-03</t>
  </si>
  <si>
    <r>
      <rPr>
        <b/>
        <sz val="12"/>
        <color rgb="FF000000"/>
        <rFont val="Arial"/>
        <family val="2"/>
      </rPr>
      <t xml:space="preserve">Objetivo : </t>
    </r>
    <r>
      <rPr>
        <sz val="12"/>
        <color rgb="FF000000"/>
        <rFont val="Arial"/>
        <family val="2"/>
      </rPr>
      <t>Planear y ejecutar las actividades de la Oficina de Control Interno - OCI, bajo un enfoque basado en riesgos, teniendo en cuenta los mapas de riesgos por procesos, en el marco de sus funciones y los 5 Roles asociados a esta, así: 
-Liderazgo Estratégico
-Enfoque hacia la prevención
-Evaluación de la Gestión de Riesgos
-Evaluación y seguimiento 
-Relación con Entes Externos de Control</t>
    </r>
  </si>
  <si>
    <r>
      <rPr>
        <b/>
        <sz val="12"/>
        <color rgb="FF000000"/>
        <rFont val="Arial"/>
        <family val="2"/>
      </rPr>
      <t>Alcance del Plan:</t>
    </r>
    <r>
      <rPr>
        <sz val="12"/>
        <color rgb="FF000000"/>
        <rFont val="Arial"/>
        <family val="2"/>
      </rPr>
      <t xml:space="preserve"> Inicia con la formulación del Plan Anual de Auditoria - PAA, en el marco de los cinco (5) roles, continúa con la ejecución de las actividades programadas en este y finaliza con el seguimiento al cumplimiento del mismo.
Aplica: MVCT y FONVIVIENDA</t>
    </r>
  </si>
  <si>
    <r>
      <rPr>
        <b/>
        <sz val="12"/>
        <rFont val="Arial"/>
        <family val="2"/>
      </rPr>
      <t>Criterios</t>
    </r>
    <r>
      <rPr>
        <sz val="12"/>
        <rFont val="Arial"/>
        <family val="2"/>
      </rPr>
      <t xml:space="preserve">: Normatividad vigente a la fecha que aplique a los diferentes procesos del MVCT y FONVIVIENDA, Políticas, Manuales, Planes, Procedimientos, Instructivos, Guías y Lineamientos adoptados en el SIG.               </t>
    </r>
  </si>
  <si>
    <r>
      <rPr>
        <b/>
        <sz val="12"/>
        <color theme="1"/>
        <rFont val="Arial"/>
        <family val="2"/>
      </rPr>
      <t>Recursos</t>
    </r>
    <r>
      <rPr>
        <sz val="12"/>
        <color theme="1"/>
        <rFont val="Arial"/>
        <family val="2"/>
      </rPr>
      <t xml:space="preserve">: SETECIENTOS NOVENTA Y DOS MILLONES DE PESOS- ($792.000.000.00)
Recurso Humano: Equipo de Trabajo de la Oficina de Control Interno y  Enlaces Internos del MVCT.
Recursos Financieros: Gastos de Inversión, Rubro de Fortalecimiento de las Capacidades Estratégicas y de Apoyo del MVCT a Nivel Nacional.
Recursos Tecnológicos: Equipos de cómputo, Sistemas de Información, Sistemas de Redes y Correos electrónicos.   
y demás recursos que se requieran y sean asignados para garantizar el cumplimiento del Plan Anual de Auditorias correspondiente a esta vigencia.  
                                                                                                                                                                                                                   </t>
    </r>
  </si>
  <si>
    <t>PROGRAMACIÓN DE ASESORIAS, ACOMPAÑAMIENTOS, INFORMES, AUDITORÍAS Y SEGUIMIENTOS.</t>
  </si>
  <si>
    <t>ROLES DE LA OFICINA DE CONTROL INTERNO</t>
  </si>
  <si>
    <t>PROCESOS</t>
  </si>
  <si>
    <t>NORMATIVIDAD</t>
  </si>
  <si>
    <t>PERIODICIDAD</t>
  </si>
  <si>
    <t>Enero</t>
  </si>
  <si>
    <t>Febrero</t>
  </si>
  <si>
    <t>Marzo</t>
  </si>
  <si>
    <t>Abril</t>
  </si>
  <si>
    <t>Mayo</t>
  </si>
  <si>
    <t>Junio</t>
  </si>
  <si>
    <t>Julio</t>
  </si>
  <si>
    <t>Agosto</t>
  </si>
  <si>
    <t>Septiembre</t>
  </si>
  <si>
    <t>Octubre</t>
  </si>
  <si>
    <t>Noviembre</t>
  </si>
  <si>
    <t>Diciembre</t>
  </si>
  <si>
    <t>Total Programado</t>
  </si>
  <si>
    <t>Total Ejecutado</t>
  </si>
  <si>
    <t>Ubicación
Producto en Compartida</t>
  </si>
  <si>
    <t>Observaciones</t>
  </si>
  <si>
    <t>Responsable de la OCI</t>
  </si>
  <si>
    <t>ESTRÁTEGICO</t>
  </si>
  <si>
    <t>MISIONAL</t>
  </si>
  <si>
    <t>APOYO</t>
  </si>
  <si>
    <t>EVALUACIÓN</t>
  </si>
  <si>
    <t>Programado</t>
  </si>
  <si>
    <t>Ejecutado</t>
  </si>
  <si>
    <t>Seguimiento</t>
  </si>
  <si>
    <t>1. ROL LIDERAZGO ESTRATÉGICO</t>
  </si>
  <si>
    <t>Participación en los diferentes Comités Institucionales (A Demanda)</t>
  </si>
  <si>
    <t xml:space="preserve"> TODOS</t>
  </si>
  <si>
    <t xml:space="preserve">Ley 87 de 1993, Articulo 12, literal f.
Decreto 3571 de 2011, Articulo 8, literal 7.
Decreto 338 de 2019 y 
Artículo 2.2.21.7.3. (sic) Numeración corregida por el art. 1°, Decreto Nacional 1605 de 2019. </t>
  </si>
  <si>
    <t>Mensual a demanda.</t>
  </si>
  <si>
    <t>JÓSE JORGE ROCA M.
EQUIPO OCI</t>
  </si>
  <si>
    <t>2. ROL ENFOQUE HACIA LA PREVENCIÓN</t>
  </si>
  <si>
    <t xml:space="preserve">Actividades para el fomento y promoción de la Cultura del Autocontrol  </t>
  </si>
  <si>
    <t>TODOS</t>
  </si>
  <si>
    <t>Ley 87 de 1993, Articulo 12, literal h.
Decreto 3571 de 2011, Articulo 8, numeral  2.
Decreto 648 de 2017.  Artículo 17.</t>
  </si>
  <si>
    <t>1 por semestre</t>
  </si>
  <si>
    <t>N/A</t>
  </si>
  <si>
    <t xml:space="preserve">Verificación de la remisión  sobre la participación efectiva de la mujer en los cargos de niveles decisorios del Estado Colombiano en el MVCT </t>
  </si>
  <si>
    <t>GESTION ESTRATÉGICA DEL TALENTO HUMANO</t>
  </si>
  <si>
    <t>Ley 581 de 2000 reglamenta la adecuada y efectiva participación de la mujer en los niveles decisorios del sector público</t>
  </si>
  <si>
    <t>Anual</t>
  </si>
  <si>
    <t>TEMATICA SIG</t>
  </si>
  <si>
    <t>Verificación de la remisión sobre porcentaje de vinculación laboral de personas con discapacidad en el sector público - MVCT</t>
  </si>
  <si>
    <t>Decreto 2011 de 2017 Porcentaje de vinculación laboral de personas con discapacidad en el sector público.
Decreto 1083 de 2015 artículo 2.2.17.7
Circular Conjunta N° 025 de 2019</t>
  </si>
  <si>
    <t>Verificación de la remisión Informe de personal y costos MVCT -CGR</t>
  </si>
  <si>
    <t xml:space="preserve">GESTIÓN ESTRATEGICA DE TALENTO HUMANO </t>
  </si>
  <si>
    <t>GESTIÓN DE CONTRATACIÓN GESTIÓN FINANCIERA.</t>
  </si>
  <si>
    <t>CGR - Articulo 41. Resolución Reglamentaria Ejecutiva 0032 Anual</t>
  </si>
  <si>
    <t>TEMATICA FINANCIERA</t>
  </si>
  <si>
    <t>Verificación Implementación de Carrera Administrativa y Evaluación del Desempeño - EDL  (cuando aplique).</t>
  </si>
  <si>
    <t xml:space="preserve">Circular Externa No 0010 de 2020 de la CNSC
Directiva No. 015 de la PGN </t>
  </si>
  <si>
    <t xml:space="preserve">TEMATICA JURIDICA 
TEMATICA SIG </t>
  </si>
  <si>
    <t xml:space="preserve">Verificación al Reporte de la Matriz de Fenecimiento para MVCT </t>
  </si>
  <si>
    <t>Ley 87 de 1993 art 12, literal E
Decreto 111 de 1996 
Resolución CGN 533 de 2015 y sus modificaciones
Circular Interna MVCT No. 2023IE0000119</t>
  </si>
  <si>
    <t>bimestral</t>
  </si>
  <si>
    <t xml:space="preserve">TEMATICA FINANCIERA </t>
  </si>
  <si>
    <t xml:space="preserve">Verificación al Reporte de la Matriz de Fenecimiento para FONVIVIENDA </t>
  </si>
  <si>
    <t>Verificación de la remisión y/o actualización del Reporte de Activos en el Sistema de Información de Gestión de Activos – SIGA tanto para el MVCT como para FONVIVIENDA.</t>
  </si>
  <si>
    <t xml:space="preserve">GESTIÓN DE RECUSOS FISICOS 
GESTIÓN FINANACIERA </t>
  </si>
  <si>
    <t>Normatividad: Ley 87 de 1993, Articulo 12,, Decreto 648 de 2017 y Decreto 1778 de 2016  Artículo 2.5.2.1.2 </t>
  </si>
  <si>
    <t xml:space="preserve"> Implementación Mapas de Aseguramiento </t>
  </si>
  <si>
    <t xml:space="preserve">SEGUIMIENTO Y MEJORA CONTINUA </t>
  </si>
  <si>
    <t>Ley 87 de 1993
Decreto 1499 de 2017
Guía para la Construcción de Mapas de Aseguramiento V2, noviembre 2020</t>
  </si>
  <si>
    <t>2 X AÑO</t>
  </si>
  <si>
    <t xml:space="preserve">Mesa de Trabajo - Verificación ITA </t>
  </si>
  <si>
    <t>GESTIÓN DE TIC</t>
  </si>
  <si>
    <t>Directiva 014 del 30 de agosto de 2022 de la Procuradora General de la Nación
Artículo 23 de la Ley 1712 de 2014
Resolución 1519 de 2020
Resolución MINTIC 1519 del 2020 y sus Anexos 1, 2, 3 y 4</t>
  </si>
  <si>
    <t xml:space="preserve">Verificación  – seguimiento a la Política de Gobierno Digital. Y  de la implementación del Sistema de Gestión de Seguridad de la Información, y al Modelo de Seguridad y Privacidad de la Información - MSPI
Verificación de plataformas tecnológicas y/o bases de datos institucionales. </t>
  </si>
  <si>
    <t>Decreto 767 de 2022, Decreto 1263 de 2022, "Por el cual se adiciona el Título 23 a la Parte 2 del Libro 2 del Decreto 1078 de 2015, Decreto Único Reglamentario del Sector de Tecnologías de la Información y las Comunicaciones, con el fin de definir lineamientos y estándares aplicables a la Transformación Digital Pública".
MIPG</t>
  </si>
  <si>
    <t xml:space="preserve">TEMÁTICA SIG </t>
  </si>
  <si>
    <t>Seguimiento presuntos actos de corrupción.</t>
  </si>
  <si>
    <t xml:space="preserve">Ley 87 de 1993,  Ley 1474 del 2011, Decreto 019 de 2012,  Decreto 3571 de 2011, Decreto 1083 de 2015 modificado por el Decreto 338 de 2019, Directiva Presidencial 01 de 2015, Circular MVCT Rad-2023IE0005457 del 10 de julio de 2023
 </t>
  </si>
  <si>
    <t>trimestral</t>
  </si>
  <si>
    <t>TEMATICA JURIDICA
APOYO EQUIPO OCI</t>
  </si>
  <si>
    <t>REQUERIMINTOS DE LA COMISIÓN LEGAL DE CUENTAS (A DEMANDA)</t>
  </si>
  <si>
    <t xml:space="preserve">A DEMANDA </t>
  </si>
  <si>
    <t>Asesorías y Acompañamientos  (A DEMANDA)</t>
  </si>
  <si>
    <t>Ley 87 de 1993, Articulo 12, literal f.
Decreto 3571 de 2011, Articulo 8, literal  6.
Decreto 338 de 2019 y 
Artículo 2.2.21.7.3. (sic) Numeración corregida por el art. 1°, Decreto Nacional 1605 de 2019</t>
  </si>
  <si>
    <t>mensual</t>
  </si>
  <si>
    <t xml:space="preserve"> JOSÉ JORGE ROCA M. 
EQUIPO OCI</t>
  </si>
  <si>
    <t>3. ROL DE EVALUACIÓN DE GESTIÓN DEL RIESGO</t>
  </si>
  <si>
    <t xml:space="preserve">Evaluación a la efectividad de los controles establecidos en las matrices de los Mapas de Riesgos Institucionales- (Tercera  Línea de Defensa). </t>
  </si>
  <si>
    <t>Ley 87 de 1993, Articulo 12, literal c.
Decreto 3571 de 2011, Articulo 8, numeral  5.
Manual de Gestión de Riesgos DET-M-07 del MVCT.</t>
  </si>
  <si>
    <t>TEMÁTICA SIG
APOYO EQUIPO OCI</t>
  </si>
  <si>
    <t>Monitoreo del mapa de riesgos de Gestión y Corrupción de la OCI.</t>
  </si>
  <si>
    <t>EVALUACION INDEPENDIENTE Y ASESORÍA</t>
  </si>
  <si>
    <t>Ley 87 de 1993, Articulo 12, literal c.
Ley 1474 de 2011, Articulo 73.
Decreto 3571 de 2011, Articulo 8, literal  5.
Manual de Gestión de Riesgos DET-M-07 del MVCT.</t>
  </si>
  <si>
    <t>TEMATICA SIG
APOYO EQUIPO OCI</t>
  </si>
  <si>
    <t>4. ROL DE EVALUACIÓN Y SEGUIMIENTO</t>
  </si>
  <si>
    <t>4.1. EVALUACIONES POR DISPOSICIONES NORMATIVAS</t>
  </si>
  <si>
    <t xml:space="preserve">Informe de Austeridad en el Gasto </t>
  </si>
  <si>
    <t xml:space="preserve">GESTIÓN DE RECURSOS FÍSICOS
GESTIÓN DE CONTRATACIÓN 
PROCESOS JUDICIALES 
GESTIÓN FINANCIERA </t>
  </si>
  <si>
    <t xml:space="preserve">Ley 87 de 1993, Articulo 12, literal d.
Decreto 1068 de 2015 “Por medio del cual se expide el Decreto Único Reglamentario del Sector Hacienda y Crédito Público”
Decreto 0199 de 2024.  Decreto 648 de 2017 Artículo 2.2.21.4.9 Informes 
Decreto 3571 de 2011, Articulo 8, literal 11. Directiva Presidencial No 8 de 2022.              </t>
  </si>
  <si>
    <t>Trimestral</t>
  </si>
  <si>
    <t xml:space="preserve">CHIP- Reporte Control Interno Contable MVCT  </t>
  </si>
  <si>
    <t>GESTIÓN FINANCIERA.</t>
  </si>
  <si>
    <t>Ley 87 de 1993, Articulo 12, literal g.
Decreto 648 de 2017, Artículo 2.2.21.2.4, literal e. 
 Decreto 1083 del 2015., Articulo 8, literal 4. Resolución 193 de 2016 CGN</t>
  </si>
  <si>
    <t xml:space="preserve">CHIP - Reporte Control Interno Contable FONVIVIENDA </t>
  </si>
  <si>
    <t>Evaluación a las Políticas de Seguridad del SIIF Nación.</t>
  </si>
  <si>
    <t xml:space="preserve">Ley 87 de 1993, Articulo 12, literal e.
Decreto 1068 de 2015. “Por el cual se Expide del Decreto único reglamentario del Sector Hacienda y Crédito Público",  Circular externa 074 del 17 diciembre de 2013, “Cumplimiento de Políticas de Operación 
y Seguridad del SIIF Nación”;  Circular Externa No 040 del 29 de octubre de 2015, Emitida por el Ministerio de  Hacienda y Crédito Público
</t>
  </si>
  <si>
    <t>Seguimiento cumplimento Sentencia T-302-2017 –Ministerio de Vivienda, Ciudad y Territorio.</t>
  </si>
  <si>
    <t>PROCESOS JUDICIALES Y ACCIONES CONSTITUCIONALES</t>
  </si>
  <si>
    <r>
      <rPr>
        <sz val="9.25"/>
        <rFont val="Arial"/>
        <family val="2"/>
      </rPr>
      <t>Auto 408-2023 y Aut</t>
    </r>
    <r>
      <rPr>
        <sz val="12"/>
        <rFont val="Arial"/>
        <family val="2"/>
      </rPr>
      <t>o 311-2024 al interior de la Sentencia T-302-2017</t>
    </r>
  </si>
  <si>
    <t>2 veces en el año</t>
  </si>
  <si>
    <t>Seguimiento a la actividad litigiosa - E-kogui (Procesos Judiciales y Acciones Constitucionales)</t>
  </si>
  <si>
    <t>CONCEPTOS JURIDICOS
PROCESOS JUDICIALES Y ACCIONES CONSTITUCIONALES</t>
  </si>
  <si>
    <t>Ley 87 de 1993,Decreto 1069 de 2015, artículo 2.2.3.4.1.14 Decreto Único Reglamentario Sector Justicia y del Derecho.  Decreto 648 de 2017 Artículo 2.2.21.4.9 Informes, Decreto 3571 de 2011,  Circular 03 del 12 de julio de 2021.</t>
  </si>
  <si>
    <t>Semestral</t>
  </si>
  <si>
    <t>TEMATICA JURÍDICA</t>
  </si>
  <si>
    <t>SIRECI-Seguimiento Gestión Contractual CGR -MVCT</t>
  </si>
  <si>
    <t>GESTION DE CONTRATACION</t>
  </si>
  <si>
    <t>Ley 87 de 1993, DECRETO 1083 DE 2015,  Resolución 0066 de 2024 CGR, Decreto 3571 de 2011.</t>
  </si>
  <si>
    <t>Mensual</t>
  </si>
  <si>
    <t>SIRECI- Seguimiento Gestión Contractual CGR -FONVIVIENDA</t>
  </si>
  <si>
    <t>SIRECI - Reporte Información de los procesos penales por delitos contra la administración pública o que afecten los intereses patrimoniales del estado MVCT.</t>
  </si>
  <si>
    <t>SIRECI - Reporte Información de los procesos penales por delitos contra la administración pública o que afecten los intereses patrimoniales del estado FONVIVIENDA</t>
  </si>
  <si>
    <t>SIRECI - INFOED informe nacional focalizado de enfoque diferencial.-MCVT</t>
  </si>
  <si>
    <t>Resolución orgánica 066/2024 CGR</t>
  </si>
  <si>
    <t>SIRECI - INFOED informe nacional focalizado de enfoque diferencial.-fonvivienda</t>
  </si>
  <si>
    <t>SIRECI-Seguimiento Plan de mejoramiento Contraloría -MVCT</t>
  </si>
  <si>
    <t>Ley 87 de 1993, Articulo 12, literal g.
Resolución Reglamentaria Orgánica 066 de 2024.  
Decreto 648 de 2017 Artículo 2.2.21.4.9 Informes 
Circular 015 2020, CGR</t>
  </si>
  <si>
    <t>TEMÁTICA MISIONAL</t>
  </si>
  <si>
    <t>SIRECI-Seguimiento Plan de mejoramiento Contraloría-FONVIVIENDA</t>
  </si>
  <si>
    <t>SIRECI - Reporte al Registro Nacional de Obras Civiles Inconclusas de las Entidades Estatales  MVCT</t>
  </si>
  <si>
    <t>GESTIÓN DE RECURSOS FÍSICOS</t>
  </si>
  <si>
    <t>SIRECI - Reporte al Registro Nacional de Obras Civiles Inconclusas de las Entidades Estatales FONVIVIENDA</t>
  </si>
  <si>
    <t>SIRECI - Reporte Gestión y resultados referente a la rendición de los recursos destinados al Posconflicto e implementación de los Acuerdos de Paz MVCT.</t>
  </si>
  <si>
    <t>Circular Orgánica CGR R 066 de 2024.  
Resolución 042 de Agosto de 2020 respecto a la rendición de los recursos destinados al Posconflicto a través del SIRECI, en su artículo 48</t>
  </si>
  <si>
    <t>SIRECI - Reporte Gestión y resultados referente a la rendición de los recursos destinados al Posconflicto e implementación de los Acuerdos de Paz FONVIVIENDA.</t>
  </si>
  <si>
    <t>Circular Orgánica CGR  066 de 2024.  
Resolución 042 de Agosto de 2020 respecto a la rendición de los recursos destinados al Posconflicto a través del SIRECI, en su artículo 48</t>
  </si>
  <si>
    <t xml:space="preserve">SIRECI - Reporte Información de la acción de repetición de las entidades públicas MVCT </t>
  </si>
  <si>
    <t>Ley 87 de 1993, DECRETO 1083 DE 2015, DECRETO 648 DE 2017, Circular Orgánica CGR  066 de 2024.  , Decreto 3571 de 2011.</t>
  </si>
  <si>
    <t>TEMÁTICA JURÍDICA</t>
  </si>
  <si>
    <t>SIRECI - Reporte Información de la acción de repetición de las entidades públicas - FONVIVIENDA</t>
  </si>
  <si>
    <t>SIRECI - Reporte Rendición de la Cuenta Fiscal MVCT.</t>
  </si>
  <si>
    <t>Ley 87 de 1993, Articulo 12, literal g.
Circular Orgánica CGR  066 de 2024
Decreto 3571 de 2011, Articulo 8, numeral 8.</t>
  </si>
  <si>
    <t>SIRECI - Reporte Rendición de la Cuenta Fiscal FONVIVIENDA</t>
  </si>
  <si>
    <t>Informe de Evaluación a la Gestión Institucional (Evaluación de Gestión por Dependencias).</t>
  </si>
  <si>
    <t>Ley 909 de septiembre 23 de 2004. Art. 39. Circular 04 de septiembre 27 de 2005 del Consejo Asesor del Gobierno Nacional en Materia de Control Interno. Acuerdo 6176 de 2018 de la Comisión Nacional del Servicio Civil.  Decreto 648 de 2017 Artículo 2.2.21.4.9 Informes</t>
  </si>
  <si>
    <t>Diligenciamiento Formulario Único de Reporte y Avance de Gestión – FURAG (OCI, Certificado de Cumplimiento).
(Cuando se requiera)</t>
  </si>
  <si>
    <t>EVALUACIÓN INDEPENDIENTE Y ASESORÍA</t>
  </si>
  <si>
    <t xml:space="preserve">Ley 87 de 1993, Articulo 12, literal a.
Decreto 1499 de 2017, Artículo 2.2.23.3
Decreto 3571 de 2011, Articulo 8, literal 1 y 10
Circular Externa 005 de 2019, Consejo para la Gestión y el Desempeño Institucional. </t>
  </si>
  <si>
    <t xml:space="preserve">Evaluación Semestral Independiente al Sistema de Control Interno </t>
  </si>
  <si>
    <t>Ley 87 de 1993, Articulo 12, literal a y j.
Circular Externa 100-006 de 2019 del DAFP. 
Ley 1474 de 2011 art. 9 modificado por el Decreto 2106 de 2019. Artículo 156 .  
Decreto 648 de 2017 Artículo 2.2.21.4.9 Informes</t>
  </si>
  <si>
    <t>Seguimiento y Resultados sobre el Cumplimiento de las Normas en Materia de Derecho De Autor sobre Programas De Computador (Software).</t>
  </si>
  <si>
    <t xml:space="preserve">GESTIÓN DE RECURSOS FISICOS </t>
  </si>
  <si>
    <t>Ley 87 de 1993, Articulo 12, literal g.
Decreto 3571 de 2011, Articulo 8, numeral 11.
Directiva Presidencial 002 de 2002, 
Circular 017 del 01 junio de 2011.  
Decreto 648 de 2017 Artículo 2.2.21.4.9 Informes
Directiva Presidencial 002 de 2002.
Circular No 04 de 2006, Consejo Asesor del Gobierno Nacional en Materia de Control Interno.
Circular No. 012 de 2007 de la DNDA
Circular No. 017 de 2011 de la DNDA.</t>
  </si>
  <si>
    <t xml:space="preserve">Informe de Seguimiento al Programa de Transparencia y Etica Publica - PTEP(Antiguo PAAC) </t>
  </si>
  <si>
    <r>
      <rPr>
        <strike/>
        <sz val="12"/>
        <rFont val="Arial"/>
        <family val="2"/>
      </rPr>
      <t xml:space="preserve"> Ley 87 de 1993, Articulo 12, literal c.
</t>
    </r>
    <r>
      <rPr>
        <sz val="12"/>
        <rFont val="Arial"/>
        <family val="2"/>
      </rPr>
      <t>Ley 1474 de 2011, Artículo 73.
Decreto 124 de 2016, artículo 2.1.4.6. Guía Estrategias para la Construcción del Plan Anticorrupción y de Atención al Ciudadano – Versión 2.
Modificado mediante el artículo 31 de la Ley 2195 de 2022
Decreto 1112 de 2024 refuerza el compromiso y la lucha contra la corrupción.</t>
    </r>
  </si>
  <si>
    <t>Cuatrimestral</t>
  </si>
  <si>
    <t>Informe de Evaluación a la Atención al Ciudadano PQRSDF</t>
  </si>
  <si>
    <t>SERVICIO AL CIUDADANO</t>
  </si>
  <si>
    <t xml:space="preserve">Ley 87 de 1993, Articulo 12, literal j.
Decreto 3571 de 2011, Articulo 8, literal 4.
Ley 1474 de 2011, Artículos 76 
Decreto 648 de 2017 Artículo 2.2.21.4.9 Informes </t>
  </si>
  <si>
    <t>Informe de Evaluación al SIGEP (sujeto a solicitud del DAFP)</t>
  </si>
  <si>
    <t>Ley 87 de 1993, Articulo 12, literal e.
Decreto 3571 de 2011, Articulo 8, literal 4.
Decretos 2232 de 1995 y 2842 de 2010 
Decreto 1083 de 2015
Decreto 2842 de 2010 compilado en el Decreto 1083 de 2015</t>
  </si>
  <si>
    <t>Reporte de seguimiento en el aplicativo SUIT - Racionalización de Tramites.</t>
  </si>
  <si>
    <t xml:space="preserve"> Ley 87 de 1993, Articulo 12, literal c.
Decreto 3571 de 2011, Articulo 8, literal 4.
Decreto 2106 de 2019, artículo 156.
Decreto 124 de 2016, artículo 1.
Resolución 1099 de 2017, articulo 9, parágrafo 2.</t>
  </si>
  <si>
    <t>4.2. AUDITORÍAS</t>
  </si>
  <si>
    <t>Proceso - Servicio al Ciudadano (rezago 2024)</t>
  </si>
  <si>
    <t>Ley 87 de 1993</t>
  </si>
  <si>
    <t>I SEMESTRE 2024</t>
  </si>
  <si>
    <t>EQUIPO OCI</t>
  </si>
  <si>
    <t>Proceso - Saneamiento de Activos de los extintos ICT INURBE  (rezago 2024)</t>
  </si>
  <si>
    <t>GESTIÓN A LA POLÍTICA DE VIVIENDA</t>
  </si>
  <si>
    <t>Proceso - Gestión Documental  (rezago 2024)</t>
  </si>
  <si>
    <t>GAUGA</t>
  </si>
  <si>
    <t>II SEMESTRE 2024</t>
  </si>
  <si>
    <t>Gestión a la Política de Agua potable y saneamiento básico ​</t>
  </si>
  <si>
    <t>VASB</t>
  </si>
  <si>
    <t xml:space="preserve">Auditoría para el segundo semestre -  Sistema de Seguridad y Salud en el Trabajo </t>
  </si>
  <si>
    <t xml:space="preserve">Ley 87 de 1993, Articulo 12, literal e.
Decreto 3571 de 2011, Articulo 8, literal 4.
Decreto 1072 de 2015
ISO 45001:2018
</t>
  </si>
  <si>
    <t>Conceptos Jurídicos</t>
  </si>
  <si>
    <t>GESTIÓN DE CONTRATACIÓN</t>
  </si>
  <si>
    <t>4.3. SEGUIMIENTOS</t>
  </si>
  <si>
    <t>Informe de evaluación al cumplimiento del Plan Anual de Auditoria. PAI-PEI - Vigencia 2025</t>
  </si>
  <si>
    <t>Ley 87 de 1993, Articulo 12, literal e.
circular 2019IE0002869 del 05 de marzo de 2019</t>
  </si>
  <si>
    <t>MENSUAL</t>
  </si>
  <si>
    <t>TECNICO OCI
APOYO EQUIPO OCI</t>
  </si>
  <si>
    <t>Informe de evaluación al cumplimiento del Plan Anual de Auditoria. PAI-PEI - Vigencia 2024</t>
  </si>
  <si>
    <t>Evaluación - Arqueo caja menor, MVCT.</t>
  </si>
  <si>
    <t>GESTION FINANCIERA</t>
  </si>
  <si>
    <t>Ley 87 de 1993, Articulo 12, literal "g) Verificar  los procesos relacionados con el manejo de los recursos, bienes y los sistemas de información de la entidad y recomendar los correctivos que sean necesarios" .
Decreto 1068 de 2015, Titulo 5 "Constitución y Funcionamiento de Cajas Menores", Artículo 2.8.5.12 " Registro de Operaciones:...
Metodología interna</t>
  </si>
  <si>
    <t>Evaluación - Arqueo caja menor  Fonvivienda.</t>
  </si>
  <si>
    <t>Evaluación de la eficacia de las acciones - Planes de Mejoramiento del SIG (Auditorías Internas antes de 2024)</t>
  </si>
  <si>
    <t>Ley 87 de 1993, Articulo 12, literal c.
Decreto 3571 de 2011, Articulo 8, literal 4.
procedimiento CI-P-07 “Seguimiento y/o evaluación a planes de mejoramiento por proceso"</t>
  </si>
  <si>
    <t>2 veces x año programación OAP</t>
  </si>
  <si>
    <t>Seguimiento Planes de Mejoramiento Gestión a la Política de Vivienda. Resultados auditoría 2024</t>
  </si>
  <si>
    <t>Viceministerio de vivienda</t>
  </si>
  <si>
    <t>Procedimiento de la OCI</t>
  </si>
  <si>
    <t>Seguimiento Planes de Mejoramiento Gestión Financiera con enfoque en el Sistema de Control Interno Contable. Resultados auditoría 2024</t>
  </si>
  <si>
    <t>Informe de Evaluación al proceso Concertación y Evaluación de los Acuerdos de Gestión</t>
  </si>
  <si>
    <t>Ley 87 de 1993, Articulo 12, literal e.
Decreto 3571 de 2011, Articulo 8, literal 4
Ley 909 de 2004, artículo 50,
Guía metodológica para la Gestión de Rendimiento de los Gerentes Públicos 
Procedimiento GTH-P-12</t>
  </si>
  <si>
    <t>anual</t>
  </si>
  <si>
    <t>Evaluación al Plan Estratégico de Tecnologías de la Información - PETI</t>
  </si>
  <si>
    <t>Ley 87 de 1993, Articulo 12, literal e.
Decreto 3571 de 2011, Articulo 8, literal 4.
Decreto 1078 de 2015, Articulo 2.2.9.1.2.3
ISO/IEC 27001:2013
Manual Operativo MIPG v2
CONPES 3854 de 2016</t>
  </si>
  <si>
    <t>5. ROL RELACIÓN ENTES EXTERNOS DE CONTROL</t>
  </si>
  <si>
    <t>Atención a Requerimiento de entes de control
Respuesta a comunicación de observaciones. (A Demanda)</t>
  </si>
  <si>
    <t>Ley 87 de 1993, Articulo 12, literal c.
Decreto 3571 de 2011, Articulo 8, literal  9.</t>
  </si>
  <si>
    <t xml:space="preserve">Mensual </t>
  </si>
  <si>
    <t>TEMATICA MISIONAL
TEMATICA FINANCIERA
TEMATICA JURIDICA</t>
  </si>
  <si>
    <t>Interlocución para la atencióin de las auditorías externas de la CGR (Minvivienda y FONVIVIENDA)</t>
  </si>
  <si>
    <r>
      <rPr>
        <sz val="12"/>
        <rFont val="Arial"/>
        <family val="2"/>
      </rPr>
      <t>Yolman Julian Sáenz Santamaria</t>
    </r>
    <r>
      <rPr>
        <b/>
        <sz val="12"/>
        <rFont val="Arial"/>
        <family val="2"/>
      </rPr>
      <t xml:space="preserve">
JEFE OFICINA CONTROL INTERNO (E)</t>
    </r>
  </si>
  <si>
    <t xml:space="preserve">22/01/2025
Elaboró - César Augusto Lugo (Contratista OCI)
Consolidó- Angélica Moreno (Técnico Oci) Vanesa Quintana (Secretaria Ejecutiva OCI)
Revisó - Martha Garay (Asesora OCI)
Aprobó - Yolman Julian Sáenz Santamaria - Jefe OCI  (E) </t>
  </si>
  <si>
    <t>Entendimiento columnas incluídas en la hoja "programación anual"</t>
  </si>
  <si>
    <t>Explicación de las columnas</t>
  </si>
  <si>
    <t xml:space="preserve">Columna b: </t>
  </si>
  <si>
    <t>Es la cantidad de reportes que se realizan de acuerdo con la periodicidad para cada actividad a realizar durante la vigencia del PAA.</t>
  </si>
  <si>
    <t>Columna i:</t>
  </si>
  <si>
    <t>Es el tiempo estimado para cada actividad de acuerdo con los roles, la estimación se observa en la hoja  "criterios xa definir tiempos"</t>
  </si>
  <si>
    <t>Columna j:</t>
  </si>
  <si>
    <t>Esta cantidad es variable de acuerdo con el alcance y el tipo de actividad (las auditorías complejas son las que requieren más recurso humano).</t>
  </si>
  <si>
    <t>Columna k:</t>
  </si>
  <si>
    <t>Se multiplica el tiempo estimado por la cantidad de auditores designados y se dividen por la cantidad de informes en el años(i*j)/periodicidad.</t>
  </si>
  <si>
    <t>columna l:</t>
  </si>
  <si>
    <t>Son los días (8 horas), que utiliza el auditors para ejecutar la totalidad de las actividades de las 3 etapas: planeación + ejecución + comunicación (ojo:  no se suman los tiempos muertos mientras se recibe información del auditado; esos tiempos los debe utilizar el auditor en otro tipo de actividades evidenciables y cuantificables).</t>
  </si>
  <si>
    <t>Columna m:</t>
  </si>
  <si>
    <t>Son los días hábiles estimados para la entrega de la información por parte del auditado, varian teniendo en cuenta el tipo de actividad de aseguramiento a realizar</t>
  </si>
  <si>
    <t>columna n:</t>
  </si>
  <si>
    <t>Es la sumatoria de los días utilizados para toda la actividad de aseguramiento ( l+m).</t>
  </si>
  <si>
    <t>Columna "sumatorias":</t>
  </si>
  <si>
    <t>Utilizada para estimar la cantidad de horas utilizadas por la sumatoria de actividades de cada rol; también establece la sumatoria de los días completos utilizados para la totalidad de las actividades de cada rol (columna l+m).</t>
  </si>
  <si>
    <t>Definición tiempos x labor aseguramiento</t>
  </si>
  <si>
    <t>Objetivo</t>
  </si>
  <si>
    <t>definir tiempos estimados de actividades críticas para la ejecución de las etapas de planeación, ejecución y comunicación en cualquier actividad de aseguramiento</t>
  </si>
  <si>
    <t>Interpretaciones:</t>
  </si>
  <si>
    <t>Ejemplo: 8*9, son ocho horas multiplicado por 9 días estimados</t>
  </si>
  <si>
    <t>Nota:  Para mantener las métricas y dar información objetiva, se recomienda que en el evento de hacer ajustes de los tiempos horas hombre se tengan en cuenta las 3 fases de ejecución (lo mismo si se deben incluir nuevas actividades).</t>
  </si>
  <si>
    <t>TIEMPOS AJUSTADOS A ESCENARIO APROBADO POR EL CICCI 18/12/2024</t>
  </si>
  <si>
    <r>
      <t xml:space="preserve">Tiempo promedio en una </t>
    </r>
    <r>
      <rPr>
        <sz val="14"/>
        <color rgb="FFFF0000"/>
        <rFont val="Calibri"/>
        <family val="2"/>
        <scheme val="minor"/>
      </rPr>
      <t xml:space="preserve">auditoría compleja </t>
    </r>
    <r>
      <rPr>
        <sz val="11"/>
        <color theme="1"/>
        <rFont val="Calibri"/>
        <family val="2"/>
        <scheme val="minor"/>
      </rPr>
      <t xml:space="preserve">por persona </t>
    </r>
    <r>
      <rPr>
        <sz val="14"/>
        <color rgb="FFFF0000"/>
        <rFont val="Calibri"/>
        <family val="2"/>
        <scheme val="minor"/>
      </rPr>
      <t>336 horas</t>
    </r>
  </si>
  <si>
    <r>
      <t xml:space="preserve">Tiempo promedio en una </t>
    </r>
    <r>
      <rPr>
        <sz val="14"/>
        <color rgb="FFFF0000"/>
        <rFont val="Calibri"/>
        <family val="2"/>
        <scheme val="minor"/>
      </rPr>
      <t>auditoría sencilla</t>
    </r>
    <r>
      <rPr>
        <sz val="11"/>
        <color theme="1"/>
        <rFont val="Calibri"/>
        <family val="2"/>
        <scheme val="minor"/>
      </rPr>
      <t xml:space="preserve"> por persona</t>
    </r>
    <r>
      <rPr>
        <sz val="14"/>
        <color rgb="FFFF0000"/>
        <rFont val="Calibri"/>
        <family val="2"/>
        <scheme val="minor"/>
      </rPr>
      <t xml:space="preserve"> 204 horas</t>
    </r>
  </si>
  <si>
    <r>
      <t xml:space="preserve">Tiempo promedio en un informe de </t>
    </r>
    <r>
      <rPr>
        <sz val="14"/>
        <color rgb="FFFF0000"/>
        <rFont val="Calibri"/>
        <family val="2"/>
        <scheme val="minor"/>
      </rPr>
      <t>seguimiento</t>
    </r>
    <r>
      <rPr>
        <sz val="11"/>
        <color theme="1"/>
        <rFont val="Calibri"/>
        <family val="2"/>
        <scheme val="minor"/>
      </rPr>
      <t xml:space="preserve"> </t>
    </r>
    <r>
      <rPr>
        <sz val="14"/>
        <color rgb="FFFF0000"/>
        <rFont val="Calibri"/>
        <family val="2"/>
        <scheme val="minor"/>
      </rPr>
      <t>68 horas</t>
    </r>
    <r>
      <rPr>
        <sz val="11"/>
        <color theme="1"/>
        <rFont val="Calibri"/>
        <family val="2"/>
        <scheme val="minor"/>
      </rPr>
      <t xml:space="preserve"> hombre</t>
    </r>
  </si>
  <si>
    <r>
      <t xml:space="preserve">Tiempo promedio </t>
    </r>
    <r>
      <rPr>
        <sz val="14"/>
        <color rgb="FFFF0000"/>
        <rFont val="Calibri"/>
        <family val="2"/>
        <scheme val="minor"/>
      </rPr>
      <t>reporte enfoque a la prevención</t>
    </r>
    <r>
      <rPr>
        <sz val="11"/>
        <color theme="1"/>
        <rFont val="Calibri"/>
        <family val="2"/>
        <scheme val="minor"/>
      </rPr>
      <t xml:space="preserve"> </t>
    </r>
    <r>
      <rPr>
        <sz val="14"/>
        <color rgb="FFFF0000"/>
        <rFont val="Calibri"/>
        <family val="2"/>
        <scheme val="minor"/>
      </rPr>
      <t>32 horas</t>
    </r>
    <r>
      <rPr>
        <sz val="11"/>
        <color theme="1"/>
        <rFont val="Calibri"/>
        <family val="2"/>
        <scheme val="minor"/>
      </rPr>
      <t xml:space="preserve"> hombre</t>
    </r>
  </si>
  <si>
    <t>Planeación:8*9
Ejecución:3*40 (Horas x cantidad de pruebas)
Comunicación de desviaciones: 8*4 
Elaboración informe preliminar: 8*6
Revision de comentarios al informe y emisión del definitivo: 8*3
Revisión jefe durante toda la auditoría: 8*4</t>
  </si>
  <si>
    <t>Planeación:8*5
Ejecución:3*20 (Horas x cantidad de pruebas)
Comunicación de desviaciones: 8*2 
Elaboración informe preliminar: 8*4
Revision de comentarios al informe y emisión del definitivo: 8*3
Revisión jefe durante toda la auditoría: 8*2</t>
  </si>
  <si>
    <t>Planeación: concoimiento de la norma a evaluar 8*2
Ejecución: 3*7 (Horas x cantidad de pruebas)
Elaboración informe preliminar: 8*3
Revisión jefe durante toda la auditoría: 8*1</t>
  </si>
  <si>
    <t>DEFINICIÓN INCIAL DE TIEMPOS (BORRADOR)</t>
  </si>
  <si>
    <t>Tiempo promedio en una auditoríacompleja por persona 416 hras</t>
  </si>
  <si>
    <t>Tiempo promedio en una auditoría sencilla por persona 244 hras</t>
  </si>
  <si>
    <t>Tiempo promedio en un informe de seguimiento 112 horas hombre</t>
  </si>
  <si>
    <t>Tiempo promedio reporte enfoque a la prevención 55 horas hombre</t>
  </si>
  <si>
    <t>Planeación:8*7
Ejecución:5*40 (Horas x cantidad de pruebas)
Comunicación de desviaciones: 8*4 
Elaboración informe preliminar: 8*5
Revision de comentarios al informe y emisión del definitivo: 8*3
Revisión jefe durante toda la auditoría: 8*8</t>
  </si>
  <si>
    <t>Planeación:8*5
Ejecución:5*20 (Horas x cantidad de pruebas)
Comunicación de desviaciones: 8*3 
Elaboración informe preliminar: 8*3
Revision de comentarios al informe y emisión del definitivo: 8*3
Revisión jefe durante toda la auditoría: 8*4</t>
  </si>
  <si>
    <t>Planeación: concoimiento de la norma a evaluar 8*2
Ejecución: 4*10 (Horas x cantidad de pruebas)
Comunicación de desviaciones: 8*3 
Elaboración informe preliminar: 8*3
Revisión jefe durante toda la auditoría: 8*1</t>
  </si>
  <si>
    <t xml:space="preserve">ESTRATEGICOS </t>
  </si>
  <si>
    <t xml:space="preserve">MISIONALES </t>
  </si>
  <si>
    <t xml:space="preserve">EVALUACION </t>
  </si>
  <si>
    <t>SEGUIMIENTO Y CONTROL A LA EJECUCION DEL RECURSO FINANCIERO Y RECURSOS FISICOS</t>
  </si>
  <si>
    <t>GESTION, SOPORTE Y APOYO TECNOLOGICO, GESTION DE RECURSOS FISICOS Y SEGUIMIENTO Y CONTROL A LA EJECUCION PRESUPUESTAL DEL RECURSO FINANCIERO</t>
  </si>
  <si>
    <t>GESTION DE CONTRATACION Y GESTION 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</si>
</sst>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40" x14ac:knownFonts="1">
    <font>
      <sz val="11"/>
      <color theme="1"/>
      <name val="Calibri"/>
      <family val="2"/>
      <scheme val="minor"/>
    </font>
    <font>
      <sz val="11"/>
      <color indexed="8"/>
      <name val="Calibri"/>
      <family val="2"/>
    </font>
    <font>
      <sz val="10"/>
      <name val="Verdana"/>
      <family val="2"/>
    </font>
    <font>
      <b/>
      <sz val="12"/>
      <name val="Arial"/>
      <family val="2"/>
    </font>
    <font>
      <sz val="12"/>
      <name val="Arial"/>
      <family val="2"/>
    </font>
    <font>
      <sz val="12"/>
      <color indexed="8"/>
      <name val="Arial"/>
      <family val="2"/>
    </font>
    <font>
      <u/>
      <sz val="12"/>
      <name val="Arial"/>
      <family val="2"/>
    </font>
    <font>
      <sz val="10"/>
      <name val="Arial"/>
      <family val="2"/>
    </font>
    <font>
      <sz val="11"/>
      <color theme="0"/>
      <name val="Calibri"/>
      <family val="2"/>
      <scheme val="minor"/>
    </font>
    <font>
      <b/>
      <sz val="11"/>
      <color theme="0"/>
      <name val="Calibri"/>
      <family val="2"/>
      <scheme val="minor"/>
    </font>
    <font>
      <u/>
      <sz val="11"/>
      <color theme="10"/>
      <name val="Calibri"/>
      <family val="2"/>
      <scheme val="minor"/>
    </font>
    <font>
      <sz val="12"/>
      <color theme="1"/>
      <name val="Arial"/>
      <family val="2"/>
    </font>
    <font>
      <sz val="9"/>
      <color theme="1"/>
      <name val="Arial"/>
      <family val="2"/>
    </font>
    <font>
      <sz val="12"/>
      <color rgb="FFFF0000"/>
      <name val="Arial"/>
      <family val="2"/>
    </font>
    <font>
      <b/>
      <sz val="10"/>
      <name val="Arial"/>
      <family val="2"/>
    </font>
    <font>
      <b/>
      <sz val="9"/>
      <name val="Arial"/>
      <family val="2"/>
    </font>
    <font>
      <sz val="9"/>
      <name val="Arial"/>
      <family val="2"/>
    </font>
    <font>
      <u/>
      <sz val="10"/>
      <name val="Arial"/>
      <family val="2"/>
    </font>
    <font>
      <sz val="11"/>
      <name val="Arial"/>
      <family val="2"/>
    </font>
    <font>
      <strike/>
      <sz val="12"/>
      <name val="Arial"/>
      <family val="2"/>
    </font>
    <font>
      <sz val="14"/>
      <color theme="0"/>
      <name val="Calibri"/>
      <family val="2"/>
      <scheme val="minor"/>
    </font>
    <font>
      <sz val="12"/>
      <color theme="1"/>
      <name val="Calibri"/>
      <family val="2"/>
      <scheme val="minor"/>
    </font>
    <font>
      <sz val="14"/>
      <color rgb="FFFF0000"/>
      <name val="Calibri"/>
      <family val="2"/>
      <scheme val="minor"/>
    </font>
    <font>
      <sz val="18"/>
      <color rgb="FFFF0000"/>
      <name val="Calibri"/>
      <family val="2"/>
      <scheme val="minor"/>
    </font>
    <font>
      <sz val="12"/>
      <color rgb="FFFF0000"/>
      <name val="Calibri"/>
      <family val="2"/>
      <scheme val="minor"/>
    </font>
    <font>
      <sz val="10"/>
      <color indexed="81"/>
      <name val="Tahoma"/>
      <family val="2"/>
    </font>
    <font>
      <b/>
      <sz val="10"/>
      <color indexed="81"/>
      <name val="Tahoma"/>
      <family val="2"/>
    </font>
    <font>
      <b/>
      <sz val="12"/>
      <color rgb="FFFF0000"/>
      <name val="Calibri"/>
      <family val="2"/>
      <scheme val="minor"/>
    </font>
    <font>
      <b/>
      <sz val="12"/>
      <color rgb="FFFF0000"/>
      <name val="Arial"/>
      <family val="2"/>
    </font>
    <font>
      <u/>
      <sz val="12"/>
      <color rgb="FFFF0000"/>
      <name val="Arial"/>
      <family val="2"/>
    </font>
    <font>
      <sz val="11"/>
      <color theme="1"/>
      <name val="Arial"/>
      <family val="2"/>
    </font>
    <font>
      <b/>
      <sz val="11"/>
      <name val="Arial"/>
      <family val="2"/>
    </font>
    <font>
      <b/>
      <sz val="12"/>
      <color theme="9" tint="-0.249977111117893"/>
      <name val="Arial"/>
      <family val="2"/>
    </font>
    <font>
      <b/>
      <sz val="12"/>
      <color rgb="FFED0000"/>
      <name val="Arial"/>
      <family val="2"/>
    </font>
    <font>
      <sz val="9.25"/>
      <name val="Arial"/>
      <family val="2"/>
    </font>
    <font>
      <b/>
      <sz val="12"/>
      <color rgb="FF00B050"/>
      <name val="Arial"/>
      <family val="2"/>
    </font>
    <font>
      <sz val="12"/>
      <color rgb="FF00B050"/>
      <name val="Arial"/>
      <family val="2"/>
    </font>
    <font>
      <b/>
      <sz val="12"/>
      <color rgb="FF000000"/>
      <name val="Arial"/>
      <family val="2"/>
    </font>
    <font>
      <sz val="12"/>
      <color rgb="FF000000"/>
      <name val="Arial"/>
      <family val="2"/>
    </font>
    <font>
      <b/>
      <sz val="12"/>
      <color theme="1"/>
      <name val="Arial"/>
      <family val="2"/>
    </font>
  </fonts>
  <fills count="2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theme="9" tint="0.39997558519241921"/>
        <bgColor indexed="64"/>
      </patternFill>
    </fill>
    <fill>
      <patternFill patternType="solid">
        <fgColor theme="8"/>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bgColor indexed="11"/>
      </patternFill>
    </fill>
  </fills>
  <borders count="2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0" fillId="0" borderId="0" applyNumberFormat="0" applyFill="0" applyBorder="0" applyAlignment="0" applyProtection="0"/>
    <xf numFmtId="164" fontId="1" fillId="0" borderId="0" applyFont="0" applyFill="0" applyBorder="0" applyAlignment="0" applyProtection="0"/>
    <xf numFmtId="2" fontId="2" fillId="0" borderId="0"/>
  </cellStyleXfs>
  <cellXfs count="159">
    <xf numFmtId="0" fontId="0" fillId="0" borderId="0" xfId="0"/>
    <xf numFmtId="0" fontId="9" fillId="2" borderId="0" xfId="0" applyFont="1" applyFill="1" applyAlignment="1">
      <alignment horizontal="center" vertical="center"/>
    </xf>
    <xf numFmtId="0" fontId="9" fillId="2" borderId="0" xfId="0" applyFont="1" applyFill="1"/>
    <xf numFmtId="0" fontId="8" fillId="2" borderId="0" xfId="0" applyFont="1" applyFill="1" applyAlignment="1">
      <alignment horizontal="center" vertical="center" wrapText="1"/>
    </xf>
    <xf numFmtId="0" fontId="8" fillId="2" borderId="0" xfId="0" applyFont="1" applyFill="1"/>
    <xf numFmtId="0" fontId="8" fillId="2" borderId="0" xfId="0" applyFont="1" applyFill="1" applyAlignment="1">
      <alignment horizontal="center" vertical="center"/>
    </xf>
    <xf numFmtId="0" fontId="4" fillId="2" borderId="2" xfId="0" applyFont="1" applyFill="1" applyBorder="1" applyAlignment="1">
      <alignment horizontal="left" vertical="center" wrapText="1"/>
    </xf>
    <xf numFmtId="0" fontId="6" fillId="2" borderId="1" xfId="1"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4" fillId="2" borderId="2" xfId="0" applyFont="1" applyFill="1" applyBorder="1" applyAlignment="1">
      <alignment horizontal="left" vertical="center" textRotation="90" wrapText="1"/>
    </xf>
    <xf numFmtId="0" fontId="4" fillId="0" borderId="2" xfId="0" applyFont="1" applyBorder="1" applyAlignment="1">
      <alignment horizontal="justify"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4" borderId="2" xfId="0" applyFont="1" applyFill="1" applyBorder="1" applyAlignment="1">
      <alignment horizontal="left" vertical="center" wrapText="1"/>
    </xf>
    <xf numFmtId="0" fontId="6" fillId="2" borderId="2" xfId="1" applyFont="1" applyFill="1" applyBorder="1" applyAlignment="1">
      <alignment horizontal="center" vertical="center" wrapText="1"/>
    </xf>
    <xf numFmtId="0" fontId="3" fillId="2" borderId="4" xfId="0" applyFont="1" applyFill="1" applyBorder="1" applyAlignment="1">
      <alignment horizontal="justify" vertical="center" wrapText="1"/>
    </xf>
    <xf numFmtId="0" fontId="6" fillId="0" borderId="2" xfId="1" applyFont="1" applyFill="1" applyBorder="1" applyAlignment="1">
      <alignment horizontal="center" vertical="center" wrapText="1"/>
    </xf>
    <xf numFmtId="0" fontId="4" fillId="0" borderId="2" xfId="0" applyFont="1" applyBorder="1" applyAlignment="1">
      <alignment horizontal="justify" vertical="top" wrapText="1"/>
    </xf>
    <xf numFmtId="0" fontId="13" fillId="3"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0" borderId="2" xfId="0" applyFont="1" applyBorder="1" applyAlignment="1">
      <alignment horizontal="justify" vertical="center" wrapText="1"/>
    </xf>
    <xf numFmtId="0" fontId="13" fillId="4"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11" fillId="0" borderId="2" xfId="0" applyFont="1" applyBorder="1"/>
    <xf numFmtId="0" fontId="11" fillId="2" borderId="2" xfId="0" applyFont="1" applyFill="1" applyBorder="1" applyAlignment="1">
      <alignment vertical="center" wrapText="1"/>
    </xf>
    <xf numFmtId="0" fontId="11" fillId="2" borderId="2" xfId="0" applyFont="1" applyFill="1" applyBorder="1" applyAlignment="1">
      <alignment horizontal="justify" vertical="center" wrapText="1"/>
    </xf>
    <xf numFmtId="0" fontId="11" fillId="2" borderId="2" xfId="0" applyFont="1" applyFill="1" applyBorder="1" applyAlignment="1">
      <alignment horizontal="center" vertical="center" textRotation="90" wrapText="1"/>
    </xf>
    <xf numFmtId="0" fontId="11" fillId="2" borderId="2" xfId="0" applyFont="1" applyFill="1" applyBorder="1" applyAlignment="1">
      <alignment horizontal="left" vertical="center" wrapText="1"/>
    </xf>
    <xf numFmtId="0" fontId="11" fillId="2" borderId="2" xfId="0" applyFont="1" applyFill="1" applyBorder="1" applyAlignment="1">
      <alignment horizontal="left" vertical="center" textRotation="90" wrapText="1"/>
    </xf>
    <xf numFmtId="0" fontId="11" fillId="2" borderId="2" xfId="0" applyFont="1" applyFill="1" applyBorder="1"/>
    <xf numFmtId="0" fontId="11" fillId="2" borderId="2" xfId="0" applyFont="1" applyFill="1" applyBorder="1" applyAlignment="1">
      <alignment vertical="center" textRotation="90"/>
    </xf>
    <xf numFmtId="0" fontId="11" fillId="2" borderId="2" xfId="0" applyFont="1" applyFill="1" applyBorder="1" applyAlignment="1">
      <alignment horizontal="left" vertical="top"/>
    </xf>
    <xf numFmtId="0" fontId="4" fillId="2" borderId="2" xfId="0" applyFont="1" applyFill="1" applyBorder="1"/>
    <xf numFmtId="0" fontId="15" fillId="2" borderId="2" xfId="0" applyFont="1" applyFill="1" applyBorder="1" applyAlignment="1">
      <alignment horizontal="center" vertical="center" textRotation="90" wrapText="1"/>
    </xf>
    <xf numFmtId="0" fontId="15" fillId="2"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3" fillId="2" borderId="2" xfId="0" applyFont="1" applyFill="1" applyBorder="1" applyAlignment="1">
      <alignment horizontal="justify" vertical="center" wrapText="1"/>
    </xf>
    <xf numFmtId="0" fontId="4" fillId="2" borderId="2" xfId="0" applyFont="1" applyFill="1" applyBorder="1" applyAlignment="1">
      <alignment horizontal="justify" vertical="top" wrapText="1"/>
    </xf>
    <xf numFmtId="0" fontId="3" fillId="2" borderId="2" xfId="0" applyFont="1" applyFill="1" applyBorder="1" applyAlignment="1">
      <alignment horizontal="center" vertical="center" wrapText="1"/>
    </xf>
    <xf numFmtId="0" fontId="3" fillId="0" borderId="2" xfId="0" applyFont="1" applyBorder="1" applyAlignment="1">
      <alignment horizontal="justify" vertical="center" wrapText="1"/>
    </xf>
    <xf numFmtId="0" fontId="17" fillId="2" borderId="2" xfId="1" applyFont="1" applyFill="1" applyBorder="1" applyAlignment="1">
      <alignment horizontal="center" vertical="center" wrapText="1"/>
    </xf>
    <xf numFmtId="0" fontId="4" fillId="2" borderId="2" xfId="0" applyFont="1" applyFill="1" applyBorder="1" applyAlignment="1">
      <alignment vertical="center" wrapText="1"/>
    </xf>
    <xf numFmtId="0" fontId="3" fillId="2" borderId="2" xfId="0" applyFont="1" applyFill="1" applyBorder="1" applyAlignment="1">
      <alignment vertical="center" wrapText="1"/>
    </xf>
    <xf numFmtId="0" fontId="16" fillId="2" borderId="2" xfId="0" applyFont="1" applyFill="1" applyBorder="1" applyAlignment="1">
      <alignment horizontal="left" vertical="center" wrapText="1"/>
    </xf>
    <xf numFmtId="0" fontId="4" fillId="2" borderId="2" xfId="0" applyFont="1" applyFill="1" applyBorder="1" applyAlignment="1">
      <alignment vertical="center" textRotation="90" wrapText="1"/>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0" fontId="11" fillId="2" borderId="5" xfId="0" applyFont="1" applyFill="1" applyBorder="1"/>
    <xf numFmtId="0" fontId="4" fillId="9" borderId="2" xfId="0" applyFont="1" applyFill="1" applyBorder="1" applyAlignment="1">
      <alignment horizontal="center" vertical="center"/>
    </xf>
    <xf numFmtId="0" fontId="11" fillId="9" borderId="2" xfId="0" applyFont="1" applyFill="1" applyBorder="1" applyAlignment="1">
      <alignment horizontal="center" vertical="center"/>
    </xf>
    <xf numFmtId="16" fontId="4" fillId="9" borderId="2" xfId="0" applyNumberFormat="1"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2" xfId="0" applyFont="1" applyFill="1" applyBorder="1" applyAlignment="1">
      <alignment horizontal="center"/>
    </xf>
    <xf numFmtId="0" fontId="11" fillId="9" borderId="2" xfId="0" applyFont="1" applyFill="1" applyBorder="1" applyAlignment="1">
      <alignment horizontal="center"/>
    </xf>
    <xf numFmtId="0" fontId="18" fillId="2" borderId="2" xfId="0" applyFont="1" applyFill="1" applyBorder="1" applyAlignment="1">
      <alignment horizontal="center" vertical="center" wrapText="1"/>
    </xf>
    <xf numFmtId="0" fontId="18" fillId="2" borderId="2" xfId="0" applyFont="1" applyFill="1" applyBorder="1" applyAlignment="1">
      <alignment horizontal="left" vertical="center" wrapText="1"/>
    </xf>
    <xf numFmtId="16" fontId="4" fillId="0" borderId="2" xfId="0" applyNumberFormat="1" applyFont="1" applyBorder="1" applyAlignment="1">
      <alignment horizontal="center" vertical="center" wrapText="1"/>
    </xf>
    <xf numFmtId="0" fontId="0" fillId="0" borderId="0" xfId="0" applyAlignment="1">
      <alignment horizontal="left" vertical="top"/>
    </xf>
    <xf numFmtId="0" fontId="0" fillId="0" borderId="0" xfId="0" applyAlignment="1">
      <alignment horizontal="left" vertical="top" wrapText="1"/>
    </xf>
    <xf numFmtId="0" fontId="21" fillId="0" borderId="0" xfId="0" applyFont="1"/>
    <xf numFmtId="0" fontId="24" fillId="0" borderId="0" xfId="0" applyFont="1"/>
    <xf numFmtId="0" fontId="27" fillId="0" borderId="0" xfId="0" applyFont="1"/>
    <xf numFmtId="0" fontId="27" fillId="0" borderId="0" xfId="0" applyFont="1" applyAlignment="1">
      <alignment wrapText="1"/>
    </xf>
    <xf numFmtId="0" fontId="0" fillId="0" borderId="2" xfId="0" applyBorder="1"/>
    <xf numFmtId="0" fontId="0" fillId="10" borderId="2" xfId="0" applyFill="1" applyBorder="1" applyAlignment="1">
      <alignment wrapText="1"/>
    </xf>
    <xf numFmtId="0" fontId="0" fillId="14" borderId="2" xfId="0" applyFill="1" applyBorder="1" applyAlignment="1">
      <alignment wrapText="1"/>
    </xf>
    <xf numFmtId="0" fontId="0" fillId="11" borderId="2" xfId="0" applyFill="1" applyBorder="1" applyAlignment="1">
      <alignment wrapText="1"/>
    </xf>
    <xf numFmtId="0" fontId="0" fillId="0" borderId="11" xfId="0" applyBorder="1"/>
    <xf numFmtId="0" fontId="0" fillId="0" borderId="13" xfId="0" applyBorder="1"/>
    <xf numFmtId="0" fontId="0" fillId="0" borderId="4" xfId="0" applyBorder="1"/>
    <xf numFmtId="0" fontId="0" fillId="0" borderId="3" xfId="0" applyBorder="1"/>
    <xf numFmtId="0" fontId="0" fillId="0" borderId="14" xfId="0" applyBorder="1"/>
    <xf numFmtId="0" fontId="0" fillId="0" borderId="15" xfId="0" applyBorder="1" applyAlignment="1">
      <alignment horizontal="left" vertical="top" wrapText="1"/>
    </xf>
    <xf numFmtId="0" fontId="0" fillId="0" borderId="15" xfId="0" applyBorder="1"/>
    <xf numFmtId="0" fontId="0" fillId="0" borderId="16" xfId="0" applyBorder="1"/>
    <xf numFmtId="0" fontId="0" fillId="10" borderId="22" xfId="0" applyFill="1" applyBorder="1" applyAlignment="1">
      <alignment wrapText="1"/>
    </xf>
    <xf numFmtId="0" fontId="0" fillId="10" borderId="0" xfId="0" applyFill="1" applyAlignment="1">
      <alignment wrapText="1"/>
    </xf>
    <xf numFmtId="0" fontId="0" fillId="14" borderId="0" xfId="0" applyFill="1" applyAlignment="1">
      <alignment wrapText="1"/>
    </xf>
    <xf numFmtId="0" fontId="0" fillId="11" borderId="23" xfId="0" applyFill="1" applyBorder="1" applyAlignment="1">
      <alignment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5" xfId="0" applyBorder="1"/>
    <xf numFmtId="0" fontId="0" fillId="0" borderId="26" xfId="0" applyBorder="1"/>
    <xf numFmtId="0" fontId="14" fillId="2"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16" borderId="2"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3" fillId="0" borderId="2" xfId="0" applyFont="1" applyBorder="1" applyAlignment="1">
      <alignment horizontal="left" vertical="center" wrapText="1"/>
    </xf>
    <xf numFmtId="0" fontId="4" fillId="2" borderId="2" xfId="0" applyFont="1" applyFill="1" applyBorder="1" applyAlignment="1">
      <alignment horizontal="center" vertical="top" wrapText="1"/>
    </xf>
    <xf numFmtId="0" fontId="13" fillId="2" borderId="2" xfId="0" applyFont="1" applyFill="1" applyBorder="1" applyAlignment="1">
      <alignment horizontal="left" vertical="center" wrapText="1"/>
    </xf>
    <xf numFmtId="0" fontId="29" fillId="2" borderId="2" xfId="1" applyFont="1" applyFill="1" applyBorder="1" applyAlignment="1">
      <alignment horizontal="center" vertical="center" wrapText="1"/>
    </xf>
    <xf numFmtId="0" fontId="29" fillId="0" borderId="2" xfId="1" applyFont="1" applyFill="1" applyBorder="1" applyAlignment="1">
      <alignment horizontal="center" vertical="center" wrapText="1"/>
    </xf>
    <xf numFmtId="0" fontId="13" fillId="9" borderId="2" xfId="0" applyFont="1" applyFill="1" applyBorder="1" applyAlignment="1">
      <alignment horizontal="center" vertical="center" wrapText="1"/>
    </xf>
    <xf numFmtId="0" fontId="18" fillId="0" borderId="2" xfId="0" applyFont="1" applyBorder="1" applyAlignment="1">
      <alignment horizontal="left" vertical="center" wrapText="1"/>
    </xf>
    <xf numFmtId="0" fontId="30" fillId="0" borderId="2" xfId="0" applyFont="1" applyBorder="1" applyAlignment="1">
      <alignment horizontal="center" vertical="center" wrapText="1"/>
    </xf>
    <xf numFmtId="0" fontId="30" fillId="0" borderId="2" xfId="0" applyFont="1" applyBorder="1" applyAlignment="1">
      <alignment wrapText="1"/>
    </xf>
    <xf numFmtId="0" fontId="18" fillId="0" borderId="2" xfId="0" applyFont="1" applyBorder="1" applyAlignment="1">
      <alignment horizontal="center" vertical="center" wrapText="1"/>
    </xf>
    <xf numFmtId="0" fontId="3" fillId="20" borderId="2" xfId="0" applyFont="1" applyFill="1" applyBorder="1" applyAlignment="1">
      <alignment horizontal="justify" vertical="center" wrapText="1"/>
    </xf>
    <xf numFmtId="0" fontId="28" fillId="0" borderId="2" xfId="0" applyFont="1" applyBorder="1" applyAlignment="1">
      <alignment horizontal="left" vertical="center" wrapText="1"/>
    </xf>
    <xf numFmtId="0" fontId="28" fillId="2" borderId="2" xfId="0" applyFont="1" applyFill="1" applyBorder="1" applyAlignment="1">
      <alignment horizontal="left" vertical="center" wrapText="1"/>
    </xf>
    <xf numFmtId="0" fontId="28" fillId="4" borderId="2" xfId="0" applyFont="1" applyFill="1" applyBorder="1" applyAlignment="1">
      <alignment horizontal="left" vertical="center" wrapText="1"/>
    </xf>
    <xf numFmtId="0" fontId="28" fillId="3" borderId="2" xfId="0" applyFont="1" applyFill="1" applyBorder="1" applyAlignment="1">
      <alignment horizontal="center" vertical="center" wrapText="1"/>
    </xf>
    <xf numFmtId="0" fontId="13" fillId="0" borderId="0" xfId="0" applyFont="1" applyAlignment="1">
      <alignment horizontal="left" vertical="center" wrapText="1"/>
    </xf>
    <xf numFmtId="0" fontId="28" fillId="0" borderId="0" xfId="0" applyFont="1" applyAlignment="1">
      <alignment horizontal="left" vertical="center" wrapText="1"/>
    </xf>
    <xf numFmtId="0" fontId="31" fillId="0" borderId="2" xfId="0" applyFont="1" applyBorder="1" applyAlignment="1">
      <alignment horizontal="left" vertical="center" wrapText="1"/>
    </xf>
    <xf numFmtId="0" fontId="4" fillId="2" borderId="8"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2" borderId="0" xfId="0" applyFont="1" applyFill="1"/>
    <xf numFmtId="0" fontId="32" fillId="0" borderId="2" xfId="0" applyFont="1" applyBorder="1" applyAlignment="1">
      <alignment horizontal="justify" vertical="center" wrapText="1"/>
    </xf>
    <xf numFmtId="0" fontId="33" fillId="2" borderId="2" xfId="0" applyFont="1" applyFill="1" applyBorder="1" applyAlignment="1">
      <alignment horizontal="justify" vertical="center" wrapText="1"/>
    </xf>
    <xf numFmtId="0" fontId="3" fillId="19" borderId="2" xfId="0" applyFont="1" applyFill="1" applyBorder="1" applyAlignment="1">
      <alignment horizontal="justify" vertical="center" wrapText="1"/>
    </xf>
    <xf numFmtId="0" fontId="36" fillId="2" borderId="2" xfId="0" applyFont="1" applyFill="1" applyBorder="1" applyAlignment="1">
      <alignment horizontal="center" vertical="center" wrapText="1"/>
    </xf>
    <xf numFmtId="0" fontId="35" fillId="2" borderId="8" xfId="0" applyFont="1" applyFill="1" applyBorder="1" applyAlignment="1">
      <alignment horizontal="justify" vertical="center" wrapText="1"/>
    </xf>
    <xf numFmtId="0" fontId="28" fillId="2" borderId="2" xfId="0" applyFont="1" applyFill="1" applyBorder="1" applyAlignment="1">
      <alignment horizontal="justify" vertical="center" wrapText="1"/>
    </xf>
    <xf numFmtId="0" fontId="13" fillId="2" borderId="2" xfId="0" applyFont="1" applyFill="1" applyBorder="1" applyAlignment="1">
      <alignment horizontal="justify" vertical="center" wrapText="1"/>
    </xf>
    <xf numFmtId="0" fontId="11" fillId="2" borderId="2"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14" fillId="2" borderId="2" xfId="0" applyFont="1" applyFill="1" applyBorder="1" applyAlignment="1">
      <alignment horizontal="center" vertical="center" textRotation="90" wrapText="1"/>
    </xf>
    <xf numFmtId="0" fontId="14" fillId="2" borderId="2"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3" fillId="18" borderId="9" xfId="0" applyFont="1" applyFill="1" applyBorder="1" applyAlignment="1">
      <alignment horizontal="center" vertical="center" wrapText="1"/>
    </xf>
    <xf numFmtId="0" fontId="3" fillId="18" borderId="10" xfId="0" applyFont="1" applyFill="1" applyBorder="1" applyAlignment="1">
      <alignment horizontal="center" vertical="center" wrapText="1"/>
    </xf>
    <xf numFmtId="0" fontId="3" fillId="18" borderId="8"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2" fontId="3" fillId="0" borderId="2" xfId="3" applyFont="1" applyBorder="1" applyAlignment="1">
      <alignment horizontal="center" vertical="center" wrapText="1"/>
    </xf>
    <xf numFmtId="0" fontId="4" fillId="6" borderId="2" xfId="0" applyFont="1" applyFill="1" applyBorder="1" applyAlignment="1">
      <alignment horizontal="left" vertical="top" wrapText="1"/>
    </xf>
    <xf numFmtId="0" fontId="11" fillId="6" borderId="2" xfId="0" applyFont="1" applyFill="1" applyBorder="1" applyAlignment="1">
      <alignment horizontal="left" vertical="top" wrapText="1"/>
    </xf>
    <xf numFmtId="0" fontId="3" fillId="6" borderId="2" xfId="0" applyFont="1" applyFill="1" applyBorder="1" applyAlignment="1">
      <alignment horizontal="center"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8" xfId="0" applyFont="1" applyFill="1" applyBorder="1" applyAlignment="1">
      <alignment horizontal="left" vertical="center" wrapText="1"/>
    </xf>
    <xf numFmtId="0" fontId="38" fillId="6" borderId="2" xfId="0" applyFont="1" applyFill="1" applyBorder="1" applyAlignment="1">
      <alignment horizontal="left" vertical="top" wrapText="1"/>
    </xf>
    <xf numFmtId="0" fontId="0" fillId="0" borderId="0" xfId="0" applyAlignment="1">
      <alignment horizontal="left" wrapText="1"/>
    </xf>
    <xf numFmtId="0" fontId="27" fillId="0" borderId="0" xfId="0" applyFont="1" applyAlignment="1">
      <alignment horizontal="left" vertical="center"/>
    </xf>
    <xf numFmtId="0" fontId="27" fillId="15" borderId="0" xfId="0" applyFont="1" applyFill="1" applyAlignment="1">
      <alignment horizontal="center"/>
    </xf>
    <xf numFmtId="0" fontId="20" fillId="13" borderId="12" xfId="0" applyFont="1" applyFill="1" applyBorder="1" applyAlignment="1">
      <alignment horizontal="center"/>
    </xf>
    <xf numFmtId="0" fontId="8" fillId="14" borderId="19" xfId="0" applyFont="1" applyFill="1" applyBorder="1" applyAlignment="1">
      <alignment horizontal="center"/>
    </xf>
    <xf numFmtId="0" fontId="8" fillId="14" borderId="20" xfId="0" applyFont="1" applyFill="1" applyBorder="1" applyAlignment="1">
      <alignment horizontal="center"/>
    </xf>
    <xf numFmtId="0" fontId="8" fillId="14" borderId="21" xfId="0" applyFont="1" applyFill="1" applyBorder="1" applyAlignment="1">
      <alignment horizontal="center"/>
    </xf>
    <xf numFmtId="0" fontId="23" fillId="12" borderId="17" xfId="0" applyFont="1" applyFill="1" applyBorder="1" applyAlignment="1">
      <alignment horizontal="center"/>
    </xf>
    <xf numFmtId="0" fontId="0" fillId="12" borderId="5" xfId="0" applyFill="1" applyBorder="1" applyAlignment="1">
      <alignment horizontal="center"/>
    </xf>
    <xf numFmtId="0" fontId="0" fillId="12" borderId="18" xfId="0" applyFill="1" applyBorder="1" applyAlignment="1">
      <alignment horizontal="center"/>
    </xf>
  </cellXfs>
  <cellStyles count="4">
    <cellStyle name="Hipervínculo" xfId="1" builtinId="8"/>
    <cellStyle name="Millares 2" xfId="2" xr:uid="{00000000-0005-0000-0000-000001000000}"/>
    <cellStyle name="Normal" xfId="0" builtinId="0"/>
    <cellStyle name="Normal 2" xfId="3" xr:uid="{00000000-0005-0000-0000-000003000000}"/>
  </cellStyles>
  <dxfs count="0"/>
  <tableStyles count="0" defaultTableStyle="TableStyleMedium9" defaultPivotStyle="PivotStyleLight16"/>
  <colors>
    <mruColors>
      <color rgb="FFFF0000"/>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7010</xdr:colOff>
      <xdr:row>0</xdr:row>
      <xdr:rowOff>1</xdr:rowOff>
    </xdr:from>
    <xdr:to>
      <xdr:col>6</xdr:col>
      <xdr:colOff>0</xdr:colOff>
      <xdr:row>3</xdr:row>
      <xdr:rowOff>583</xdr:rowOff>
    </xdr:to>
    <xdr:pic>
      <xdr:nvPicPr>
        <xdr:cNvPr id="6222" name="Imagen 2">
          <a:extLst>
            <a:ext uri="{FF2B5EF4-FFF2-40B4-BE49-F238E27FC236}">
              <a16:creationId xmlns:a16="http://schemas.microsoft.com/office/drawing/2014/main" id="{91D903BB-CA60-A7DF-BE19-EE68CD28A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65260" y="1"/>
          <a:ext cx="3580740" cy="57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266700</xdr:colOff>
      <xdr:row>2</xdr:row>
      <xdr:rowOff>85725</xdr:rowOff>
    </xdr:from>
    <xdr:to>
      <xdr:col>10</xdr:col>
      <xdr:colOff>495299</xdr:colOff>
      <xdr:row>12</xdr:row>
      <xdr:rowOff>9525</xdr:rowOff>
    </xdr:to>
    <xdr:pic>
      <xdr:nvPicPr>
        <xdr:cNvPr id="2" name="Imagen 1">
          <a:extLst>
            <a:ext uri="{FF2B5EF4-FFF2-40B4-BE49-F238E27FC236}">
              <a16:creationId xmlns:a16="http://schemas.microsoft.com/office/drawing/2014/main" id="{600EFB31-0ABE-7B63-091C-F42EA9C88A1D}"/>
            </a:ext>
          </a:extLst>
        </xdr:cNvPr>
        <xdr:cNvPicPr>
          <a:picLocks noChangeAspect="1"/>
        </xdr:cNvPicPr>
      </xdr:nvPicPr>
      <xdr:blipFill>
        <a:blip xmlns:r="http://schemas.openxmlformats.org/officeDocument/2006/relationships" r:embed="rId1"/>
        <a:stretch>
          <a:fillRect/>
        </a:stretch>
      </xdr:blipFill>
      <xdr:spPr>
        <a:xfrm>
          <a:off x="2800350" y="485775"/>
          <a:ext cx="5562599" cy="192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mac\Downloads\file:\F:\MINISTERIO%20VIVIENDA\PLAN%20%20DE%20MEJORA%20OCI%20CALIDAD%202017\SEGUIMIENTO%20ACCIONES%20PLANES%20DE%20MEJORA%20POR%20PROCE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row r="5">
          <cell r="A5" t="str">
            <v>PLANEACION ESTRATEGICA Y GESTION DE RECURSOS FINANCIEROS</v>
          </cell>
        </row>
        <row r="6">
          <cell r="A6" t="str">
            <v>GESTION DE PROYECTOS Y TECNOLOGIAS DE LA INFORMACION</v>
          </cell>
        </row>
        <row r="7">
          <cell r="A7" t="str">
            <v>ADMINISTRACION DEL SISTEMA INTEGRADO DE GESTION</v>
          </cell>
        </row>
        <row r="8">
          <cell r="A8" t="str">
            <v>GESTION DE COMUNICACIONES INTERNAS Y EXTERNAS</v>
          </cell>
        </row>
        <row r="9">
          <cell r="A9" t="str">
            <v>FORMULACION DE POLITICAS E INSTRUMENTACION NORMATIVA</v>
          </cell>
        </row>
        <row r="10">
          <cell r="A10" t="str">
            <v>PROMOCION Y ACOMPAÑAMIENTO</v>
          </cell>
        </row>
        <row r="11">
          <cell r="A11" t="str">
            <v>GESTION DEL SUBSIDIO</v>
          </cell>
        </row>
        <row r="12">
          <cell r="A12" t="str">
            <v>GESTION DE PROYECTOS</v>
          </cell>
        </row>
        <row r="13">
          <cell r="A13" t="str">
            <v>TITULACION Y SANEAMIENTO PREDIAL</v>
          </cell>
        </row>
        <row r="14">
          <cell r="A14" t="str">
            <v>CONCEPTOS JURIDICOS
PROCESOS JUDICIALES Y ACCIONES CONSTITUCIONALES</v>
          </cell>
        </row>
        <row r="15">
          <cell r="A15" t="str">
            <v>GESTION DEL TALENTO HUMANO</v>
          </cell>
        </row>
        <row r="16">
          <cell r="A16" t="str">
            <v>PROCESOS DISCIPLINARIOS</v>
          </cell>
        </row>
        <row r="17">
          <cell r="A17" t="str">
            <v>GESTION DE CONTRATACION</v>
          </cell>
        </row>
        <row r="18">
          <cell r="A18" t="str">
            <v>GESTION, SOPORTE Y APOYO TECNOLOGICO</v>
          </cell>
        </row>
        <row r="19">
          <cell r="A19" t="str">
            <v>GESTION DE RECURSOS FISICOS</v>
          </cell>
        </row>
        <row r="20">
          <cell r="A20" t="str">
            <v>GESTION DOCUMENTAL</v>
          </cell>
        </row>
        <row r="21">
          <cell r="A21" t="str">
            <v>SEGUIMIENTO Y CONTROL A LA EJECUCION DEL RECURSO FINANCIERO.</v>
          </cell>
        </row>
        <row r="22">
          <cell r="A22" t="str">
            <v>SANEAMIENTO DE LOS ACTIVOS DE LOS EXTINTOS ICT UNURBE.</v>
          </cell>
        </row>
        <row r="23">
          <cell r="A23" t="str">
            <v>ATENCION AL USUARIO Y ATENCION LEGISLATIVA</v>
          </cell>
        </row>
        <row r="24">
          <cell r="A24" t="str">
            <v>EVALUACION, ACOMPAÑAMIENTO Y ASESORIA DEL SISTEMA DE CONTROL INTERNO.</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Cesar Augusto Lugo Arana" id="{09E686B6-C8EB-4502-9B1B-4EDFFE77CF8B}" userId="S::clugoa@icfes.gov.co::b861cab5-8f4b-44d9-84de-8ce0a7af1349"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V11" dT="2024-12-09T21:00:09.26" personId="{09E686B6-C8EB-4502-9B1B-4EDFFE77CF8B}" id="{E1273351-ED8B-4DF3-B893-2208F66411FA}">
    <text>Debemos determinar tiempos de ejecución, así se identifican las asignaciones dentro de la vigencia de manera equitativa.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AW97"/>
  <sheetViews>
    <sheetView tabSelected="1" view="pageBreakPreview" topLeftCell="A5" zoomScale="64" zoomScaleNormal="60" zoomScaleSheetLayoutView="64" zoomScalePageLayoutView="80" workbookViewId="0">
      <pane xSplit="1" ySplit="10" topLeftCell="V86" activePane="bottomRight" state="frozen"/>
      <selection pane="topRight" activeCell="B5" sqref="B5"/>
      <selection pane="bottomLeft" activeCell="A15" sqref="A15"/>
      <selection pane="bottomRight" activeCell="AR91" sqref="AR91"/>
    </sheetView>
  </sheetViews>
  <sheetFormatPr baseColWidth="10" defaultColWidth="9.140625" defaultRowHeight="15" x14ac:dyDescent="0.2"/>
  <cols>
    <col min="1" max="1" width="63.42578125" style="31" customWidth="1"/>
    <col min="2" max="5" width="17.42578125" style="31" customWidth="1"/>
    <col min="6" max="6" width="53.85546875" style="32" customWidth="1"/>
    <col min="7" max="7" width="21.28515625" style="25" customWidth="1"/>
    <col min="8" max="9" width="5.85546875" style="25" customWidth="1"/>
    <col min="10" max="10" width="16.5703125" style="25" customWidth="1"/>
    <col min="11" max="11" width="6.5703125" style="25" customWidth="1"/>
    <col min="12" max="12" width="5.85546875" style="25" customWidth="1"/>
    <col min="13" max="13" width="15.85546875" style="33" customWidth="1"/>
    <col min="14" max="14" width="6.28515625" style="25" customWidth="1"/>
    <col min="15" max="15" width="5.85546875" style="25" customWidth="1"/>
    <col min="16" max="16" width="15.85546875" style="33" customWidth="1"/>
    <col min="17" max="18" width="5.85546875" style="25" customWidth="1"/>
    <col min="19" max="19" width="15.140625" style="33" customWidth="1"/>
    <col min="20" max="21" width="5.85546875" style="25" customWidth="1"/>
    <col min="22" max="22" width="15.42578125" style="33" customWidth="1"/>
    <col min="23" max="24" width="5.85546875" style="25" customWidth="1"/>
    <col min="25" max="25" width="14.85546875" style="33" customWidth="1"/>
    <col min="26" max="27" width="5.85546875" style="34" customWidth="1"/>
    <col min="28" max="28" width="15.5703125" style="35" customWidth="1"/>
    <col min="29" max="29" width="6.140625" style="36" customWidth="1"/>
    <col min="30" max="30" width="6.85546875" style="36" customWidth="1"/>
    <col min="31" max="31" width="14" style="37" customWidth="1"/>
    <col min="32" max="32" width="9.7109375" style="36" bestFit="1" customWidth="1"/>
    <col min="33" max="33" width="5.85546875" style="36" customWidth="1"/>
    <col min="34" max="34" width="15.5703125" style="37" customWidth="1"/>
    <col min="35" max="35" width="8.5703125" style="36" customWidth="1"/>
    <col min="36" max="36" width="5.85546875" style="36" customWidth="1"/>
    <col min="37" max="37" width="15.5703125" style="37" customWidth="1"/>
    <col min="38" max="39" width="5.85546875" style="36" customWidth="1"/>
    <col min="40" max="40" width="15.42578125" style="37" customWidth="1"/>
    <col min="41" max="42" width="5.85546875" style="36" customWidth="1"/>
    <col min="43" max="43" width="15.42578125" style="37" customWidth="1"/>
    <col min="44" max="44" width="18" style="36" customWidth="1"/>
    <col min="45" max="45" width="9" style="36" customWidth="1"/>
    <col min="46" max="46" width="23.42578125" style="36" customWidth="1"/>
    <col min="47" max="47" width="60.85546875" style="36" customWidth="1"/>
    <col min="48" max="48" width="28.42578125" style="62" customWidth="1"/>
    <col min="49" max="49" width="54.42578125" style="36" customWidth="1"/>
    <col min="50" max="57" width="29.42578125" style="36" customWidth="1"/>
    <col min="58" max="257" width="11.42578125" style="36" customWidth="1"/>
    <col min="258" max="16384" width="9.140625" style="36"/>
  </cols>
  <sheetData>
    <row r="1" spans="1:49" s="30" customFormat="1" x14ac:dyDescent="0.2">
      <c r="A1" s="126"/>
      <c r="B1" s="25"/>
      <c r="C1" s="25"/>
      <c r="D1" s="25"/>
      <c r="E1" s="25"/>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56" t="s">
        <v>0</v>
      </c>
    </row>
    <row r="2" spans="1:49" s="30" customFormat="1" x14ac:dyDescent="0.2">
      <c r="A2" s="126"/>
      <c r="B2" s="25"/>
      <c r="C2" s="25"/>
      <c r="D2" s="25"/>
      <c r="E2" s="25"/>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56" t="s">
        <v>1</v>
      </c>
    </row>
    <row r="3" spans="1:49" s="30" customFormat="1" x14ac:dyDescent="0.2">
      <c r="A3" s="126"/>
      <c r="B3" s="25"/>
      <c r="C3" s="25"/>
      <c r="D3" s="25"/>
      <c r="E3" s="25"/>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57" t="s">
        <v>2</v>
      </c>
    </row>
    <row r="5" spans="1:49" s="38" customFormat="1" x14ac:dyDescent="0.25">
      <c r="A5" s="148" t="s">
        <v>3</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row>
    <row r="6" spans="1:49" s="38" customFormat="1" x14ac:dyDescent="0.25">
      <c r="A6" s="148" t="s">
        <v>4</v>
      </c>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row>
    <row r="7" spans="1:49" s="38" customFormat="1" x14ac:dyDescent="0.25">
      <c r="A7" s="142" t="s">
        <v>5</v>
      </c>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row>
    <row r="8" spans="1:49" s="38" customFormat="1" ht="86.25" customHeight="1" x14ac:dyDescent="0.25">
      <c r="A8" s="143" t="s">
        <v>6</v>
      </c>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row>
    <row r="9" spans="1:49" x14ac:dyDescent="0.2">
      <c r="A9" s="145"/>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7"/>
    </row>
    <row r="10" spans="1:49" ht="15.75" x14ac:dyDescent="0.2">
      <c r="A10" s="144" t="s">
        <v>7</v>
      </c>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39"/>
    </row>
    <row r="11" spans="1:49" ht="15" customHeight="1" x14ac:dyDescent="0.2">
      <c r="A11" s="129" t="s">
        <v>8</v>
      </c>
      <c r="B11" s="135" t="s">
        <v>9</v>
      </c>
      <c r="C11" s="136"/>
      <c r="D11" s="136"/>
      <c r="E11" s="137"/>
      <c r="F11" s="134" t="s">
        <v>10</v>
      </c>
      <c r="G11" s="138" t="s">
        <v>11</v>
      </c>
      <c r="H11" s="129" t="s">
        <v>12</v>
      </c>
      <c r="I11" s="129"/>
      <c r="J11" s="129"/>
      <c r="K11" s="129" t="s">
        <v>13</v>
      </c>
      <c r="L11" s="129"/>
      <c r="M11" s="129"/>
      <c r="N11" s="129" t="s">
        <v>14</v>
      </c>
      <c r="O11" s="129"/>
      <c r="P11" s="129"/>
      <c r="Q11" s="129" t="s">
        <v>15</v>
      </c>
      <c r="R11" s="129"/>
      <c r="S11" s="129"/>
      <c r="T11" s="129" t="s">
        <v>16</v>
      </c>
      <c r="U11" s="129"/>
      <c r="V11" s="129"/>
      <c r="W11" s="129" t="s">
        <v>17</v>
      </c>
      <c r="X11" s="129"/>
      <c r="Y11" s="129"/>
      <c r="Z11" s="129" t="s">
        <v>18</v>
      </c>
      <c r="AA11" s="129"/>
      <c r="AB11" s="129"/>
      <c r="AC11" s="129" t="s">
        <v>19</v>
      </c>
      <c r="AD11" s="129"/>
      <c r="AE11" s="129"/>
      <c r="AF11" s="129" t="s">
        <v>20</v>
      </c>
      <c r="AG11" s="129"/>
      <c r="AH11" s="129"/>
      <c r="AI11" s="129" t="s">
        <v>21</v>
      </c>
      <c r="AJ11" s="129"/>
      <c r="AK11" s="129"/>
      <c r="AL11" s="129" t="s">
        <v>22</v>
      </c>
      <c r="AM11" s="129"/>
      <c r="AN11" s="129"/>
      <c r="AO11" s="129" t="s">
        <v>23</v>
      </c>
      <c r="AP11" s="129"/>
      <c r="AQ11" s="129"/>
      <c r="AR11" s="128" t="s">
        <v>24</v>
      </c>
      <c r="AS11" s="128" t="s">
        <v>25</v>
      </c>
      <c r="AT11" s="129" t="s">
        <v>26</v>
      </c>
      <c r="AU11" s="129" t="s">
        <v>27</v>
      </c>
      <c r="AV11" s="130" t="s">
        <v>28</v>
      </c>
      <c r="AW11" s="39"/>
    </row>
    <row r="12" spans="1:49" s="25" customFormat="1" x14ac:dyDescent="0.25">
      <c r="A12" s="129"/>
      <c r="B12" s="92"/>
      <c r="C12" s="92"/>
      <c r="D12" s="92"/>
      <c r="E12" s="92"/>
      <c r="F12" s="134"/>
      <c r="G12" s="13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8"/>
      <c r="AS12" s="128"/>
      <c r="AT12" s="129"/>
      <c r="AU12" s="129"/>
      <c r="AV12" s="130"/>
      <c r="AW12" s="10"/>
    </row>
    <row r="13" spans="1:49" s="43" customFormat="1" ht="68.25" customHeight="1" x14ac:dyDescent="0.25">
      <c r="A13" s="129"/>
      <c r="B13" s="93" t="s">
        <v>29</v>
      </c>
      <c r="C13" s="94" t="s">
        <v>30</v>
      </c>
      <c r="D13" s="95" t="s">
        <v>31</v>
      </c>
      <c r="E13" s="96" t="s">
        <v>32</v>
      </c>
      <c r="F13" s="134"/>
      <c r="G13" s="140"/>
      <c r="H13" s="40" t="s">
        <v>33</v>
      </c>
      <c r="I13" s="40" t="s">
        <v>34</v>
      </c>
      <c r="J13" s="41" t="s">
        <v>35</v>
      </c>
      <c r="K13" s="40" t="s">
        <v>33</v>
      </c>
      <c r="L13" s="40" t="s">
        <v>34</v>
      </c>
      <c r="M13" s="41" t="s">
        <v>35</v>
      </c>
      <c r="N13" s="40" t="s">
        <v>33</v>
      </c>
      <c r="O13" s="40" t="s">
        <v>34</v>
      </c>
      <c r="P13" s="41" t="s">
        <v>35</v>
      </c>
      <c r="Q13" s="40" t="s">
        <v>33</v>
      </c>
      <c r="R13" s="40" t="s">
        <v>34</v>
      </c>
      <c r="S13" s="41" t="s">
        <v>35</v>
      </c>
      <c r="T13" s="40" t="s">
        <v>33</v>
      </c>
      <c r="U13" s="40" t="s">
        <v>34</v>
      </c>
      <c r="V13" s="41" t="s">
        <v>35</v>
      </c>
      <c r="W13" s="40" t="s">
        <v>33</v>
      </c>
      <c r="X13" s="40" t="s">
        <v>34</v>
      </c>
      <c r="Y13" s="41" t="s">
        <v>35</v>
      </c>
      <c r="Z13" s="40" t="s">
        <v>33</v>
      </c>
      <c r="AA13" s="40" t="s">
        <v>34</v>
      </c>
      <c r="AB13" s="41" t="s">
        <v>35</v>
      </c>
      <c r="AC13" s="40" t="s">
        <v>33</v>
      </c>
      <c r="AD13" s="40" t="s">
        <v>34</v>
      </c>
      <c r="AE13" s="41" t="s">
        <v>35</v>
      </c>
      <c r="AF13" s="40" t="s">
        <v>33</v>
      </c>
      <c r="AG13" s="40" t="s">
        <v>34</v>
      </c>
      <c r="AH13" s="41" t="s">
        <v>35</v>
      </c>
      <c r="AI13" s="40" t="s">
        <v>33</v>
      </c>
      <c r="AJ13" s="40" t="s">
        <v>34</v>
      </c>
      <c r="AK13" s="41" t="s">
        <v>35</v>
      </c>
      <c r="AL13" s="40" t="s">
        <v>33</v>
      </c>
      <c r="AM13" s="40" t="s">
        <v>34</v>
      </c>
      <c r="AN13" s="41" t="s">
        <v>35</v>
      </c>
      <c r="AO13" s="40" t="s">
        <v>33</v>
      </c>
      <c r="AP13" s="40" t="s">
        <v>34</v>
      </c>
      <c r="AQ13" s="41" t="s">
        <v>35</v>
      </c>
      <c r="AR13" s="128"/>
      <c r="AS13" s="128"/>
      <c r="AT13" s="129"/>
      <c r="AU13" s="129"/>
      <c r="AV13" s="130"/>
      <c r="AW13" s="42"/>
    </row>
    <row r="14" spans="1:49" s="25" customFormat="1" ht="15.75" x14ac:dyDescent="0.25">
      <c r="A14" s="127" t="s">
        <v>36</v>
      </c>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0"/>
    </row>
    <row r="15" spans="1:49" s="10" customFormat="1" ht="75" x14ac:dyDescent="0.25">
      <c r="A15" s="44" t="s">
        <v>37</v>
      </c>
      <c r="B15" s="10" t="s">
        <v>38</v>
      </c>
      <c r="C15" s="10" t="s">
        <v>38</v>
      </c>
      <c r="D15" s="10" t="s">
        <v>38</v>
      </c>
      <c r="E15" s="10" t="s">
        <v>38</v>
      </c>
      <c r="F15" s="45" t="s">
        <v>39</v>
      </c>
      <c r="G15" s="99" t="s">
        <v>40</v>
      </c>
      <c r="H15" s="8">
        <v>1</v>
      </c>
      <c r="I15" s="11"/>
      <c r="J15" s="12"/>
      <c r="K15" s="8">
        <v>1</v>
      </c>
      <c r="L15" s="11"/>
      <c r="M15" s="12"/>
      <c r="N15" s="8">
        <v>1</v>
      </c>
      <c r="O15" s="11"/>
      <c r="P15" s="12"/>
      <c r="Q15" s="8">
        <v>1</v>
      </c>
      <c r="R15" s="11"/>
      <c r="S15" s="12"/>
      <c r="T15" s="8">
        <v>1</v>
      </c>
      <c r="U15" s="11"/>
      <c r="V15" s="12"/>
      <c r="W15" s="8">
        <v>1</v>
      </c>
      <c r="X15" s="11"/>
      <c r="Y15" s="12"/>
      <c r="Z15" s="8">
        <v>1</v>
      </c>
      <c r="AA15" s="11"/>
      <c r="AB15" s="12"/>
      <c r="AC15" s="8">
        <v>1</v>
      </c>
      <c r="AD15" s="11"/>
      <c r="AE15" s="12"/>
      <c r="AF15" s="8">
        <v>1</v>
      </c>
      <c r="AG15" s="11"/>
      <c r="AH15" s="12"/>
      <c r="AI15" s="8">
        <v>1</v>
      </c>
      <c r="AJ15" s="9"/>
      <c r="AK15" s="12"/>
      <c r="AL15" s="8">
        <v>1</v>
      </c>
      <c r="AM15" s="11"/>
      <c r="AN15" s="12"/>
      <c r="AO15" s="8">
        <v>1</v>
      </c>
      <c r="AP15" s="11"/>
      <c r="AQ15" s="12"/>
      <c r="AR15" s="8">
        <f>+H15+K15+N15+Q15+T15+W15+Z15+AC15+AF15+AI15+AL15+AO15</f>
        <v>12</v>
      </c>
      <c r="AS15" s="11">
        <f>+I15+L15+O15+R15+U15+X15+AA15+AD15+AG15+AJ15+AM15+AP15</f>
        <v>0</v>
      </c>
      <c r="AT15" s="20"/>
      <c r="AV15" s="58" t="s">
        <v>41</v>
      </c>
      <c r="AW15" s="46"/>
    </row>
    <row r="16" spans="1:49" s="10" customFormat="1" ht="15.75" x14ac:dyDescent="0.25">
      <c r="A16" s="131"/>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3"/>
      <c r="AW16" s="46"/>
    </row>
    <row r="17" spans="1:49" s="25" customFormat="1" ht="15.75" x14ac:dyDescent="0.25">
      <c r="A17" s="127" t="s">
        <v>42</v>
      </c>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0"/>
    </row>
    <row r="18" spans="1:49" s="97" customFormat="1" ht="45" x14ac:dyDescent="0.25">
      <c r="A18" s="44" t="s">
        <v>43</v>
      </c>
      <c r="B18" s="10" t="s">
        <v>44</v>
      </c>
      <c r="C18" s="10" t="s">
        <v>44</v>
      </c>
      <c r="D18" s="10" t="s">
        <v>44</v>
      </c>
      <c r="E18" s="10" t="s">
        <v>44</v>
      </c>
      <c r="F18" s="12" t="s">
        <v>45</v>
      </c>
      <c r="G18" s="16" t="s">
        <v>46</v>
      </c>
      <c r="H18" s="15" t="s">
        <v>47</v>
      </c>
      <c r="I18" s="15" t="s">
        <v>47</v>
      </c>
      <c r="J18" s="98"/>
      <c r="K18" s="15" t="s">
        <v>47</v>
      </c>
      <c r="L18" s="15" t="s">
        <v>47</v>
      </c>
      <c r="M18" s="98"/>
      <c r="N18" s="8">
        <v>1</v>
      </c>
      <c r="O18" s="11"/>
      <c r="P18" s="98"/>
      <c r="Q18" s="15" t="s">
        <v>47</v>
      </c>
      <c r="R18" s="15" t="s">
        <v>47</v>
      </c>
      <c r="S18" s="98"/>
      <c r="T18" s="15" t="s">
        <v>47</v>
      </c>
      <c r="U18" s="15" t="s">
        <v>47</v>
      </c>
      <c r="V18" s="98"/>
      <c r="W18" s="15" t="s">
        <v>47</v>
      </c>
      <c r="X18" s="15" t="s">
        <v>47</v>
      </c>
      <c r="Y18" s="98"/>
      <c r="Z18" s="15" t="s">
        <v>47</v>
      </c>
      <c r="AA18" s="15" t="s">
        <v>47</v>
      </c>
      <c r="AB18" s="98"/>
      <c r="AC18" s="8">
        <v>1</v>
      </c>
      <c r="AD18" s="11"/>
      <c r="AE18" s="98"/>
      <c r="AF18" s="15" t="s">
        <v>47</v>
      </c>
      <c r="AG18" s="15" t="s">
        <v>47</v>
      </c>
      <c r="AH18" s="98"/>
      <c r="AI18" s="15" t="s">
        <v>47</v>
      </c>
      <c r="AJ18" s="15" t="s">
        <v>47</v>
      </c>
      <c r="AK18" s="98"/>
      <c r="AL18" s="15" t="s">
        <v>47</v>
      </c>
      <c r="AM18" s="15" t="s">
        <v>47</v>
      </c>
      <c r="AN18" s="98"/>
      <c r="AO18" s="15" t="s">
        <v>47</v>
      </c>
      <c r="AP18" s="15" t="s">
        <v>47</v>
      </c>
      <c r="AQ18" s="98"/>
      <c r="AR18" s="8">
        <f>N18+AC18</f>
        <v>2</v>
      </c>
      <c r="AS18" s="11">
        <f>O18+AD18</f>
        <v>0</v>
      </c>
      <c r="AT18" s="98"/>
      <c r="AU18" s="98"/>
      <c r="AV18" s="98"/>
      <c r="AW18" s="16"/>
    </row>
    <row r="19" spans="1:49" s="25" customFormat="1" ht="81" customHeight="1" x14ac:dyDescent="0.25">
      <c r="A19" s="44" t="s">
        <v>48</v>
      </c>
      <c r="B19" s="16" t="s">
        <v>49</v>
      </c>
      <c r="C19" s="16" t="s">
        <v>47</v>
      </c>
      <c r="D19" s="16" t="s">
        <v>47</v>
      </c>
      <c r="E19" s="16" t="s">
        <v>47</v>
      </c>
      <c r="F19" s="14" t="s">
        <v>50</v>
      </c>
      <c r="G19" s="16" t="s">
        <v>51</v>
      </c>
      <c r="H19" s="15" t="s">
        <v>47</v>
      </c>
      <c r="I19" s="15" t="s">
        <v>47</v>
      </c>
      <c r="J19" s="16"/>
      <c r="K19" s="15" t="s">
        <v>47</v>
      </c>
      <c r="L19" s="15" t="s">
        <v>47</v>
      </c>
      <c r="M19" s="16"/>
      <c r="N19" s="15" t="s">
        <v>47</v>
      </c>
      <c r="O19" s="15" t="s">
        <v>47</v>
      </c>
      <c r="P19" s="16"/>
      <c r="Q19" s="8">
        <v>1</v>
      </c>
      <c r="R19" s="11"/>
      <c r="S19" s="16"/>
      <c r="T19" s="15" t="s">
        <v>47</v>
      </c>
      <c r="U19" s="15" t="s">
        <v>47</v>
      </c>
      <c r="V19" s="16"/>
      <c r="W19" s="15" t="s">
        <v>47</v>
      </c>
      <c r="X19" s="15" t="s">
        <v>47</v>
      </c>
      <c r="Y19" s="16"/>
      <c r="Z19" s="15" t="s">
        <v>47</v>
      </c>
      <c r="AA19" s="15" t="s">
        <v>47</v>
      </c>
      <c r="AB19" s="16"/>
      <c r="AC19" s="15" t="s">
        <v>47</v>
      </c>
      <c r="AD19" s="15" t="s">
        <v>47</v>
      </c>
      <c r="AE19" s="16"/>
      <c r="AF19" s="15" t="s">
        <v>47</v>
      </c>
      <c r="AG19" s="15" t="s">
        <v>47</v>
      </c>
      <c r="AH19" s="16"/>
      <c r="AI19" s="15" t="s">
        <v>47</v>
      </c>
      <c r="AJ19" s="15" t="s">
        <v>47</v>
      </c>
      <c r="AK19" s="16"/>
      <c r="AL19" s="15" t="s">
        <v>47</v>
      </c>
      <c r="AM19" s="15" t="s">
        <v>47</v>
      </c>
      <c r="AN19" s="16"/>
      <c r="AO19" s="15" t="s">
        <v>47</v>
      </c>
      <c r="AP19" s="15" t="s">
        <v>47</v>
      </c>
      <c r="AQ19" s="16"/>
      <c r="AR19" s="8">
        <f>+Q19</f>
        <v>1</v>
      </c>
      <c r="AS19" s="11">
        <f>R19</f>
        <v>0</v>
      </c>
      <c r="AT19" s="22"/>
      <c r="AU19" s="15"/>
      <c r="AV19" s="59" t="s">
        <v>52</v>
      </c>
      <c r="AW19" s="10"/>
    </row>
    <row r="21" spans="1:49" s="25" customFormat="1" ht="75" x14ac:dyDescent="0.25">
      <c r="A21" s="44" t="s">
        <v>53</v>
      </c>
      <c r="B21" s="16" t="s">
        <v>49</v>
      </c>
      <c r="C21" s="16" t="s">
        <v>47</v>
      </c>
      <c r="D21" s="16" t="s">
        <v>47</v>
      </c>
      <c r="E21" s="16" t="s">
        <v>47</v>
      </c>
      <c r="F21" s="14" t="s">
        <v>54</v>
      </c>
      <c r="G21" s="16" t="s">
        <v>51</v>
      </c>
      <c r="H21" s="15" t="s">
        <v>47</v>
      </c>
      <c r="I21" s="15" t="s">
        <v>47</v>
      </c>
      <c r="J21" s="16"/>
      <c r="K21" s="15" t="s">
        <v>47</v>
      </c>
      <c r="L21" s="15" t="s">
        <v>47</v>
      </c>
      <c r="M21" s="16"/>
      <c r="N21" s="15" t="s">
        <v>47</v>
      </c>
      <c r="O21" s="15" t="s">
        <v>47</v>
      </c>
      <c r="P21" s="16"/>
      <c r="Q21" s="15" t="s">
        <v>47</v>
      </c>
      <c r="R21" s="15" t="s">
        <v>47</v>
      </c>
      <c r="S21" s="16"/>
      <c r="T21" s="15" t="s">
        <v>47</v>
      </c>
      <c r="U21" s="15" t="s">
        <v>47</v>
      </c>
      <c r="V21" s="16"/>
      <c r="W21" s="15" t="s">
        <v>47</v>
      </c>
      <c r="X21" s="15" t="s">
        <v>47</v>
      </c>
      <c r="Y21" s="16"/>
      <c r="Z21" s="15" t="s">
        <v>47</v>
      </c>
      <c r="AA21" s="15" t="s">
        <v>47</v>
      </c>
      <c r="AB21" s="16"/>
      <c r="AC21" s="8">
        <v>1</v>
      </c>
      <c r="AD21" s="11"/>
      <c r="AE21" s="16"/>
      <c r="AF21" s="15" t="s">
        <v>47</v>
      </c>
      <c r="AG21" s="15" t="s">
        <v>47</v>
      </c>
      <c r="AH21" s="16"/>
      <c r="AI21" s="15" t="s">
        <v>47</v>
      </c>
      <c r="AJ21" s="15" t="s">
        <v>47</v>
      </c>
      <c r="AK21" s="16"/>
      <c r="AL21" s="15" t="s">
        <v>47</v>
      </c>
      <c r="AM21" s="15" t="s">
        <v>47</v>
      </c>
      <c r="AN21" s="16"/>
      <c r="AO21" s="15" t="s">
        <v>47</v>
      </c>
      <c r="AP21" s="15" t="s">
        <v>47</v>
      </c>
      <c r="AQ21" s="16"/>
      <c r="AR21" s="8">
        <f>+AC21</f>
        <v>1</v>
      </c>
      <c r="AS21" s="11">
        <f>AD21</f>
        <v>0</v>
      </c>
      <c r="AT21" s="22"/>
      <c r="AU21" s="15"/>
      <c r="AV21" s="59" t="s">
        <v>52</v>
      </c>
      <c r="AW21" s="10"/>
    </row>
    <row r="22" spans="1:49" s="25" customFormat="1" ht="72" customHeight="1" x14ac:dyDescent="0.25">
      <c r="A22" s="44" t="s">
        <v>55</v>
      </c>
      <c r="B22" s="10" t="s">
        <v>56</v>
      </c>
      <c r="C22" s="16" t="s">
        <v>47</v>
      </c>
      <c r="D22" s="10" t="s">
        <v>57</v>
      </c>
      <c r="E22" s="16" t="s">
        <v>47</v>
      </c>
      <c r="F22" s="14" t="s">
        <v>58</v>
      </c>
      <c r="G22" s="16" t="s">
        <v>51</v>
      </c>
      <c r="H22" s="15" t="s">
        <v>47</v>
      </c>
      <c r="I22" s="15" t="s">
        <v>47</v>
      </c>
      <c r="J22" s="16"/>
      <c r="K22" s="15" t="s">
        <v>47</v>
      </c>
      <c r="L22" s="15" t="s">
        <v>47</v>
      </c>
      <c r="M22" s="16"/>
      <c r="N22" s="8">
        <v>1</v>
      </c>
      <c r="O22" s="11"/>
      <c r="P22" s="16"/>
      <c r="Q22" s="15" t="s">
        <v>47</v>
      </c>
      <c r="R22" s="15" t="s">
        <v>47</v>
      </c>
      <c r="S22" s="16"/>
      <c r="T22" s="15" t="s">
        <v>47</v>
      </c>
      <c r="U22" s="15" t="s">
        <v>47</v>
      </c>
      <c r="V22" s="16"/>
      <c r="W22" s="15" t="s">
        <v>47</v>
      </c>
      <c r="X22" s="15" t="s">
        <v>47</v>
      </c>
      <c r="Y22" s="16"/>
      <c r="Z22" s="15" t="s">
        <v>47</v>
      </c>
      <c r="AA22" s="15" t="s">
        <v>47</v>
      </c>
      <c r="AB22" s="16"/>
      <c r="AC22" s="15" t="s">
        <v>47</v>
      </c>
      <c r="AD22" s="15" t="s">
        <v>47</v>
      </c>
      <c r="AE22" s="16"/>
      <c r="AF22" s="15" t="s">
        <v>47</v>
      </c>
      <c r="AG22" s="15" t="s">
        <v>47</v>
      </c>
      <c r="AH22" s="16"/>
      <c r="AI22" s="15" t="s">
        <v>47</v>
      </c>
      <c r="AJ22" s="15" t="s">
        <v>47</v>
      </c>
      <c r="AK22" s="16"/>
      <c r="AL22" s="15" t="s">
        <v>47</v>
      </c>
      <c r="AM22" s="15" t="s">
        <v>47</v>
      </c>
      <c r="AN22" s="16"/>
      <c r="AO22" s="15" t="s">
        <v>47</v>
      </c>
      <c r="AP22" s="15" t="s">
        <v>47</v>
      </c>
      <c r="AQ22" s="16"/>
      <c r="AR22" s="8">
        <f>N22</f>
        <v>1</v>
      </c>
      <c r="AS22" s="11">
        <f>+O22</f>
        <v>0</v>
      </c>
      <c r="AT22" s="22"/>
      <c r="AU22" s="15"/>
      <c r="AV22" s="59" t="s">
        <v>59</v>
      </c>
      <c r="AW22" s="10"/>
    </row>
    <row r="23" spans="1:49" s="25" customFormat="1" ht="60" x14ac:dyDescent="0.25">
      <c r="A23" s="44" t="s">
        <v>60</v>
      </c>
      <c r="B23" s="10" t="s">
        <v>49</v>
      </c>
      <c r="C23" s="10" t="s">
        <v>47</v>
      </c>
      <c r="D23" s="10" t="s">
        <v>47</v>
      </c>
      <c r="E23" s="10" t="s">
        <v>47</v>
      </c>
      <c r="F23" s="12" t="s">
        <v>61</v>
      </c>
      <c r="G23" s="16" t="s">
        <v>51</v>
      </c>
      <c r="H23" s="6" t="s">
        <v>47</v>
      </c>
      <c r="I23" s="6" t="s">
        <v>47</v>
      </c>
      <c r="J23" s="10"/>
      <c r="K23" s="6" t="s">
        <v>47</v>
      </c>
      <c r="L23" s="6" t="s">
        <v>47</v>
      </c>
      <c r="M23" s="10"/>
      <c r="N23" s="6" t="s">
        <v>47</v>
      </c>
      <c r="O23" s="6" t="s">
        <v>47</v>
      </c>
      <c r="P23" s="10"/>
      <c r="Q23" s="6" t="s">
        <v>47</v>
      </c>
      <c r="R23" s="6" t="s">
        <v>47</v>
      </c>
      <c r="S23" s="10"/>
      <c r="T23" s="6" t="s">
        <v>47</v>
      </c>
      <c r="U23" s="6" t="s">
        <v>47</v>
      </c>
      <c r="V23" s="10"/>
      <c r="W23" s="6" t="s">
        <v>47</v>
      </c>
      <c r="X23" s="6" t="s">
        <v>47</v>
      </c>
      <c r="Y23" s="10"/>
      <c r="Z23" s="6" t="s">
        <v>47</v>
      </c>
      <c r="AA23" s="6" t="s">
        <v>47</v>
      </c>
      <c r="AB23" s="10"/>
      <c r="AC23" s="6" t="s">
        <v>47</v>
      </c>
      <c r="AD23" s="6" t="s">
        <v>47</v>
      </c>
      <c r="AE23" s="10"/>
      <c r="AF23" s="8">
        <v>1</v>
      </c>
      <c r="AG23" s="11"/>
      <c r="AH23" s="10"/>
      <c r="AI23" s="6" t="s">
        <v>47</v>
      </c>
      <c r="AJ23" s="6" t="s">
        <v>47</v>
      </c>
      <c r="AK23" s="10"/>
      <c r="AL23" s="6" t="s">
        <v>47</v>
      </c>
      <c r="AM23" s="6" t="s">
        <v>47</v>
      </c>
      <c r="AN23" s="10"/>
      <c r="AO23" s="6" t="s">
        <v>47</v>
      </c>
      <c r="AP23" s="6" t="s">
        <v>47</v>
      </c>
      <c r="AQ23" s="10"/>
      <c r="AR23" s="8">
        <f>+AF23</f>
        <v>1</v>
      </c>
      <c r="AS23" s="11">
        <f>+AG23</f>
        <v>0</v>
      </c>
      <c r="AT23" s="20"/>
      <c r="AU23" s="6"/>
      <c r="AV23" s="59" t="s">
        <v>62</v>
      </c>
      <c r="AW23" s="10"/>
    </row>
    <row r="24" spans="1:49" s="25" customFormat="1" ht="75" x14ac:dyDescent="0.25">
      <c r="A24" s="121" t="s">
        <v>63</v>
      </c>
      <c r="B24" s="16" t="s">
        <v>44</v>
      </c>
      <c r="C24" s="16" t="s">
        <v>44</v>
      </c>
      <c r="D24" s="16" t="s">
        <v>44</v>
      </c>
      <c r="E24" s="16" t="s">
        <v>44</v>
      </c>
      <c r="F24" s="14" t="s">
        <v>64</v>
      </c>
      <c r="G24" s="107" t="s">
        <v>65</v>
      </c>
      <c r="H24" s="8">
        <v>1</v>
      </c>
      <c r="I24" s="11"/>
      <c r="J24" s="10"/>
      <c r="K24" s="6" t="s">
        <v>47</v>
      </c>
      <c r="L24" s="6" t="s">
        <v>47</v>
      </c>
      <c r="M24" s="10"/>
      <c r="N24" s="8">
        <v>1</v>
      </c>
      <c r="O24" s="11"/>
      <c r="P24" s="10"/>
      <c r="Q24" s="10" t="s">
        <v>47</v>
      </c>
      <c r="R24" s="10" t="s">
        <v>47</v>
      </c>
      <c r="S24" s="10"/>
      <c r="T24" s="8">
        <v>1</v>
      </c>
      <c r="U24" s="11"/>
      <c r="V24" s="10"/>
      <c r="W24" s="10" t="s">
        <v>47</v>
      </c>
      <c r="X24" s="10" t="s">
        <v>47</v>
      </c>
      <c r="Y24" s="10"/>
      <c r="Z24" s="8">
        <v>1</v>
      </c>
      <c r="AA24" s="11"/>
      <c r="AB24" s="10"/>
      <c r="AC24" s="10" t="s">
        <v>47</v>
      </c>
      <c r="AD24" s="10" t="s">
        <v>47</v>
      </c>
      <c r="AE24" s="10"/>
      <c r="AF24" s="8">
        <v>1</v>
      </c>
      <c r="AG24" s="11"/>
      <c r="AH24" s="10"/>
      <c r="AI24" s="10" t="s">
        <v>47</v>
      </c>
      <c r="AJ24" s="10" t="s">
        <v>47</v>
      </c>
      <c r="AK24" s="10"/>
      <c r="AL24" s="8">
        <v>1</v>
      </c>
      <c r="AM24" s="19"/>
      <c r="AN24" s="10"/>
      <c r="AO24" s="6" t="s">
        <v>47</v>
      </c>
      <c r="AP24" s="6" t="s">
        <v>47</v>
      </c>
      <c r="AQ24" s="10"/>
      <c r="AR24" s="8">
        <f>H24+N24+T24+Z24+AF24+AL24</f>
        <v>6</v>
      </c>
      <c r="AS24" s="11">
        <f>O24+U24+AA24+AG24+AM24</f>
        <v>0</v>
      </c>
      <c r="AT24" s="20"/>
      <c r="AU24" s="6"/>
      <c r="AV24" s="59" t="s">
        <v>66</v>
      </c>
      <c r="AW24" s="10"/>
    </row>
    <row r="25" spans="1:49" s="25" customFormat="1" ht="75" x14ac:dyDescent="0.25">
      <c r="A25" s="121" t="s">
        <v>67</v>
      </c>
      <c r="B25" s="16" t="s">
        <v>44</v>
      </c>
      <c r="C25" s="16" t="s">
        <v>44</v>
      </c>
      <c r="D25" s="16" t="s">
        <v>44</v>
      </c>
      <c r="E25" s="16" t="s">
        <v>44</v>
      </c>
      <c r="F25" s="14" t="s">
        <v>64</v>
      </c>
      <c r="G25" s="107" t="s">
        <v>65</v>
      </c>
      <c r="H25" s="8">
        <v>1</v>
      </c>
      <c r="I25" s="11"/>
      <c r="J25" s="10"/>
      <c r="K25" s="6" t="s">
        <v>47</v>
      </c>
      <c r="L25" s="6" t="s">
        <v>47</v>
      </c>
      <c r="M25" s="10"/>
      <c r="N25" s="8">
        <v>1</v>
      </c>
      <c r="O25" s="11"/>
      <c r="P25" s="10"/>
      <c r="Q25" s="10" t="s">
        <v>47</v>
      </c>
      <c r="R25" s="10" t="s">
        <v>47</v>
      </c>
      <c r="S25" s="10"/>
      <c r="T25" s="8">
        <v>1</v>
      </c>
      <c r="U25" s="11"/>
      <c r="V25" s="10"/>
      <c r="W25" s="10" t="s">
        <v>47</v>
      </c>
      <c r="X25" s="10" t="s">
        <v>47</v>
      </c>
      <c r="Y25" s="10"/>
      <c r="Z25" s="8">
        <v>1</v>
      </c>
      <c r="AA25" s="11"/>
      <c r="AB25" s="10"/>
      <c r="AC25" s="10" t="s">
        <v>47</v>
      </c>
      <c r="AD25" s="10" t="s">
        <v>47</v>
      </c>
      <c r="AE25" s="10"/>
      <c r="AF25" s="8">
        <v>1</v>
      </c>
      <c r="AG25" s="11"/>
      <c r="AH25" s="10"/>
      <c r="AI25" s="10" t="s">
        <v>47</v>
      </c>
      <c r="AJ25" s="10" t="s">
        <v>47</v>
      </c>
      <c r="AK25" s="10"/>
      <c r="AL25" s="8">
        <v>1</v>
      </c>
      <c r="AM25" s="19"/>
      <c r="AN25" s="10"/>
      <c r="AO25" s="6" t="s">
        <v>47</v>
      </c>
      <c r="AP25" s="6" t="s">
        <v>47</v>
      </c>
      <c r="AQ25" s="10"/>
      <c r="AR25" s="8">
        <f>H25+N25+T25+Z25+AF25+AL25</f>
        <v>6</v>
      </c>
      <c r="AS25" s="11">
        <f>O25+U25+AA25+AG25+AM25</f>
        <v>0</v>
      </c>
      <c r="AT25" s="20"/>
      <c r="AU25" s="6"/>
      <c r="AV25" s="59" t="s">
        <v>66</v>
      </c>
      <c r="AW25" s="10"/>
    </row>
    <row r="26" spans="1:49" s="16" customFormat="1" ht="91.5" customHeight="1" x14ac:dyDescent="0.25">
      <c r="A26" s="44" t="s">
        <v>68</v>
      </c>
      <c r="B26" s="10" t="s">
        <v>47</v>
      </c>
      <c r="C26" s="10" t="s">
        <v>47</v>
      </c>
      <c r="D26" s="10" t="s">
        <v>69</v>
      </c>
      <c r="E26" s="10" t="s">
        <v>47</v>
      </c>
      <c r="F26" s="14" t="s">
        <v>70</v>
      </c>
      <c r="G26" s="16" t="s">
        <v>51</v>
      </c>
      <c r="H26" s="6" t="s">
        <v>47</v>
      </c>
      <c r="I26" s="6" t="s">
        <v>47</v>
      </c>
      <c r="K26" s="6" t="s">
        <v>47</v>
      </c>
      <c r="L26" s="6" t="s">
        <v>47</v>
      </c>
      <c r="N26" s="15" t="s">
        <v>47</v>
      </c>
      <c r="O26" s="15" t="s">
        <v>47</v>
      </c>
      <c r="Q26" s="10" t="s">
        <v>47</v>
      </c>
      <c r="R26" s="10" t="s">
        <v>47</v>
      </c>
      <c r="T26" s="15" t="s">
        <v>47</v>
      </c>
      <c r="U26" s="15" t="s">
        <v>47</v>
      </c>
      <c r="W26" s="8">
        <v>1</v>
      </c>
      <c r="X26" s="11"/>
      <c r="Z26" s="15" t="s">
        <v>47</v>
      </c>
      <c r="AA26" s="15" t="s">
        <v>47</v>
      </c>
      <c r="AC26" s="15" t="s">
        <v>47</v>
      </c>
      <c r="AD26" s="15" t="s">
        <v>47</v>
      </c>
      <c r="AF26" s="15" t="s">
        <v>47</v>
      </c>
      <c r="AG26" s="15" t="s">
        <v>47</v>
      </c>
      <c r="AI26" s="15" t="s">
        <v>47</v>
      </c>
      <c r="AJ26" s="15" t="s">
        <v>47</v>
      </c>
      <c r="AL26" s="15" t="s">
        <v>47</v>
      </c>
      <c r="AM26" s="15" t="s">
        <v>47</v>
      </c>
      <c r="AO26" s="15" t="s">
        <v>47</v>
      </c>
      <c r="AP26" s="15" t="s">
        <v>47</v>
      </c>
      <c r="AR26" s="8">
        <f>W26</f>
        <v>1</v>
      </c>
      <c r="AS26" s="11">
        <f>X26</f>
        <v>0</v>
      </c>
      <c r="AT26" s="22"/>
      <c r="AU26" s="14"/>
      <c r="AV26" s="59" t="s">
        <v>66</v>
      </c>
    </row>
    <row r="27" spans="1:49" s="10" customFormat="1" ht="60" x14ac:dyDescent="0.25">
      <c r="A27" s="47" t="s">
        <v>71</v>
      </c>
      <c r="B27" s="10" t="s">
        <v>44</v>
      </c>
      <c r="C27" s="10" t="s">
        <v>44</v>
      </c>
      <c r="D27" s="10" t="s">
        <v>44</v>
      </c>
      <c r="E27" s="16" t="s">
        <v>72</v>
      </c>
      <c r="F27" s="12" t="s">
        <v>73</v>
      </c>
      <c r="G27" s="10" t="s">
        <v>74</v>
      </c>
      <c r="H27" s="6" t="s">
        <v>47</v>
      </c>
      <c r="I27" s="6" t="s">
        <v>47</v>
      </c>
      <c r="K27" s="6" t="s">
        <v>47</v>
      </c>
      <c r="L27" s="6" t="s">
        <v>47</v>
      </c>
      <c r="N27" s="6" t="s">
        <v>47</v>
      </c>
      <c r="O27" s="6" t="s">
        <v>47</v>
      </c>
      <c r="Q27" s="6" t="s">
        <v>47</v>
      </c>
      <c r="R27" s="6" t="s">
        <v>47</v>
      </c>
      <c r="T27" s="8">
        <v>1</v>
      </c>
      <c r="U27" s="11"/>
      <c r="W27" s="6" t="s">
        <v>47</v>
      </c>
      <c r="X27" s="6" t="s">
        <v>47</v>
      </c>
      <c r="Z27" s="6" t="s">
        <v>47</v>
      </c>
      <c r="AA27" s="6" t="s">
        <v>47</v>
      </c>
      <c r="AC27" s="6" t="s">
        <v>47</v>
      </c>
      <c r="AD27" s="6" t="s">
        <v>47</v>
      </c>
      <c r="AF27" s="6" t="s">
        <v>47</v>
      </c>
      <c r="AG27" s="6" t="s">
        <v>47</v>
      </c>
      <c r="AI27" s="8">
        <v>1</v>
      </c>
      <c r="AJ27" s="11"/>
      <c r="AL27" s="6" t="s">
        <v>47</v>
      </c>
      <c r="AM27" s="6" t="s">
        <v>47</v>
      </c>
      <c r="AO27" s="6" t="s">
        <v>47</v>
      </c>
      <c r="AP27" s="6" t="s">
        <v>47</v>
      </c>
      <c r="AR27" s="8">
        <f>T27+AI27</f>
        <v>2</v>
      </c>
      <c r="AS27" s="11">
        <f>U27+AJ27</f>
        <v>0</v>
      </c>
      <c r="AT27" s="20"/>
      <c r="AU27" s="12"/>
      <c r="AV27" s="59" t="s">
        <v>52</v>
      </c>
    </row>
    <row r="28" spans="1:49" s="10" customFormat="1" ht="114.75" customHeight="1" x14ac:dyDescent="0.25">
      <c r="A28" s="44" t="s">
        <v>75</v>
      </c>
      <c r="B28" s="10" t="s">
        <v>76</v>
      </c>
      <c r="C28" s="10" t="s">
        <v>47</v>
      </c>
      <c r="D28" s="10" t="s">
        <v>47</v>
      </c>
      <c r="E28" s="10" t="s">
        <v>47</v>
      </c>
      <c r="F28" s="12" t="s">
        <v>77</v>
      </c>
      <c r="G28" s="10" t="s">
        <v>51</v>
      </c>
      <c r="H28" s="6" t="s">
        <v>47</v>
      </c>
      <c r="I28" s="6" t="s">
        <v>47</v>
      </c>
      <c r="K28" s="6" t="s">
        <v>47</v>
      </c>
      <c r="L28" s="6" t="s">
        <v>47</v>
      </c>
      <c r="N28" s="6" t="s">
        <v>47</v>
      </c>
      <c r="O28" s="6" t="s">
        <v>47</v>
      </c>
      <c r="Q28" s="6" t="s">
        <v>47</v>
      </c>
      <c r="R28" s="6" t="s">
        <v>47</v>
      </c>
      <c r="T28" s="6" t="s">
        <v>47</v>
      </c>
      <c r="U28" s="6" t="s">
        <v>47</v>
      </c>
      <c r="W28" s="6" t="s">
        <v>47</v>
      </c>
      <c r="X28" s="6" t="s">
        <v>47</v>
      </c>
      <c r="Z28" s="6" t="s">
        <v>47</v>
      </c>
      <c r="AA28" s="6" t="s">
        <v>47</v>
      </c>
      <c r="AC28" s="6" t="s">
        <v>47</v>
      </c>
      <c r="AD28" s="6" t="s">
        <v>47</v>
      </c>
      <c r="AF28" s="8">
        <v>1</v>
      </c>
      <c r="AG28" s="11"/>
      <c r="AI28" s="6" t="s">
        <v>47</v>
      </c>
      <c r="AJ28" s="6" t="s">
        <v>47</v>
      </c>
      <c r="AL28" s="6" t="s">
        <v>47</v>
      </c>
      <c r="AM28" s="6" t="s">
        <v>47</v>
      </c>
      <c r="AO28" s="6" t="s">
        <v>47</v>
      </c>
      <c r="AP28" s="10" t="s">
        <v>47</v>
      </c>
      <c r="AR28" s="8">
        <f>+AF28</f>
        <v>1</v>
      </c>
      <c r="AS28" s="11">
        <f>+AG28</f>
        <v>0</v>
      </c>
      <c r="AT28" s="20"/>
      <c r="AU28" s="12"/>
      <c r="AV28" s="59" t="s">
        <v>52</v>
      </c>
    </row>
    <row r="29" spans="1:49" s="16" customFormat="1" ht="144.75" customHeight="1" x14ac:dyDescent="0.25">
      <c r="A29" s="47" t="s">
        <v>78</v>
      </c>
      <c r="B29" s="10" t="s">
        <v>76</v>
      </c>
      <c r="C29" s="10" t="s">
        <v>47</v>
      </c>
      <c r="D29" s="10" t="s">
        <v>47</v>
      </c>
      <c r="E29" s="10" t="s">
        <v>47</v>
      </c>
      <c r="F29" s="14" t="s">
        <v>79</v>
      </c>
      <c r="G29" s="16" t="s">
        <v>51</v>
      </c>
      <c r="H29" s="15" t="s">
        <v>47</v>
      </c>
      <c r="I29" s="15" t="s">
        <v>47</v>
      </c>
      <c r="K29" s="15" t="s">
        <v>47</v>
      </c>
      <c r="L29" s="15" t="s">
        <v>47</v>
      </c>
      <c r="N29" s="15" t="s">
        <v>47</v>
      </c>
      <c r="O29" s="15" t="s">
        <v>47</v>
      </c>
      <c r="Q29" s="15" t="s">
        <v>47</v>
      </c>
      <c r="R29" s="15" t="s">
        <v>47</v>
      </c>
      <c r="T29" s="10" t="s">
        <v>47</v>
      </c>
      <c r="U29" s="10" t="s">
        <v>47</v>
      </c>
      <c r="W29" s="15" t="s">
        <v>47</v>
      </c>
      <c r="X29" s="15" t="s">
        <v>47</v>
      </c>
      <c r="Z29" s="8">
        <v>1</v>
      </c>
      <c r="AA29" s="11"/>
      <c r="AC29" s="15" t="s">
        <v>47</v>
      </c>
      <c r="AD29" s="15" t="s">
        <v>47</v>
      </c>
      <c r="AF29" s="16" t="s">
        <v>47</v>
      </c>
      <c r="AG29" s="16" t="s">
        <v>47</v>
      </c>
      <c r="AI29" s="16" t="s">
        <v>47</v>
      </c>
      <c r="AJ29" s="16" t="s">
        <v>47</v>
      </c>
      <c r="AL29" s="15" t="s">
        <v>47</v>
      </c>
      <c r="AM29" s="15" t="s">
        <v>47</v>
      </c>
      <c r="AO29" s="15" t="s">
        <v>47</v>
      </c>
      <c r="AP29" s="16" t="s">
        <v>47</v>
      </c>
      <c r="AR29" s="8">
        <f>Z29</f>
        <v>1</v>
      </c>
      <c r="AS29" s="11">
        <v>0</v>
      </c>
      <c r="AT29" s="22"/>
      <c r="AU29" s="14"/>
      <c r="AV29" s="59" t="s">
        <v>80</v>
      </c>
    </row>
    <row r="30" spans="1:49" s="10" customFormat="1" ht="90" x14ac:dyDescent="0.25">
      <c r="A30" s="44" t="s">
        <v>81</v>
      </c>
      <c r="B30" s="10" t="s">
        <v>44</v>
      </c>
      <c r="C30" s="10" t="s">
        <v>44</v>
      </c>
      <c r="D30" s="10" t="s">
        <v>44</v>
      </c>
      <c r="E30" s="10" t="s">
        <v>44</v>
      </c>
      <c r="F30" s="12" t="s">
        <v>82</v>
      </c>
      <c r="G30" s="10" t="s">
        <v>83</v>
      </c>
      <c r="H30" s="6" t="s">
        <v>47</v>
      </c>
      <c r="I30" s="6" t="s">
        <v>47</v>
      </c>
      <c r="K30" s="6" t="s">
        <v>47</v>
      </c>
      <c r="L30" s="6" t="s">
        <v>47</v>
      </c>
      <c r="N30" s="6" t="s">
        <v>47</v>
      </c>
      <c r="O30" s="6" t="s">
        <v>47</v>
      </c>
      <c r="Q30" s="6" t="s">
        <v>47</v>
      </c>
      <c r="R30" s="6" t="s">
        <v>47</v>
      </c>
      <c r="T30" s="6" t="s">
        <v>47</v>
      </c>
      <c r="U30" s="6" t="s">
        <v>47</v>
      </c>
      <c r="W30" s="6" t="s">
        <v>47</v>
      </c>
      <c r="X30" s="6" t="s">
        <v>47</v>
      </c>
      <c r="Z30" s="6" t="s">
        <v>47</v>
      </c>
      <c r="AA30" s="6" t="s">
        <v>47</v>
      </c>
      <c r="AC30" s="6" t="s">
        <v>47</v>
      </c>
      <c r="AD30" s="6" t="s">
        <v>47</v>
      </c>
      <c r="AF30" s="6" t="s">
        <v>47</v>
      </c>
      <c r="AG30" s="6" t="s">
        <v>47</v>
      </c>
      <c r="AI30" s="8">
        <v>1</v>
      </c>
      <c r="AJ30" s="11"/>
      <c r="AL30" s="6" t="s">
        <v>47</v>
      </c>
      <c r="AM30" s="6" t="s">
        <v>47</v>
      </c>
      <c r="AO30" s="6" t="s">
        <v>47</v>
      </c>
      <c r="AP30" s="6" t="s">
        <v>47</v>
      </c>
      <c r="AR30" s="8">
        <f>AI30</f>
        <v>1</v>
      </c>
      <c r="AS30" s="11">
        <f>AJ30</f>
        <v>0</v>
      </c>
      <c r="AU30" s="12"/>
      <c r="AV30" s="59" t="s">
        <v>84</v>
      </c>
    </row>
    <row r="31" spans="1:49" s="53" customFormat="1" ht="67.5" customHeight="1" x14ac:dyDescent="0.25">
      <c r="A31" s="124" t="s">
        <v>85</v>
      </c>
      <c r="B31" s="10" t="s">
        <v>44</v>
      </c>
      <c r="C31" s="10" t="s">
        <v>44</v>
      </c>
      <c r="D31" s="10" t="s">
        <v>44</v>
      </c>
      <c r="E31" s="10" t="s">
        <v>44</v>
      </c>
      <c r="F31" s="125"/>
      <c r="G31" s="26" t="s">
        <v>86</v>
      </c>
      <c r="H31" s="8">
        <v>1</v>
      </c>
      <c r="I31" s="11"/>
      <c r="J31" s="26"/>
      <c r="K31" s="8">
        <v>1</v>
      </c>
      <c r="L31" s="11"/>
      <c r="M31" s="26"/>
      <c r="N31" s="8">
        <v>1</v>
      </c>
      <c r="O31" s="11"/>
      <c r="P31" s="26"/>
      <c r="Q31" s="8">
        <v>1</v>
      </c>
      <c r="R31" s="11"/>
      <c r="S31" s="26"/>
      <c r="T31" s="8">
        <v>1</v>
      </c>
      <c r="U31" s="11"/>
      <c r="V31" s="26"/>
      <c r="W31" s="8">
        <v>1</v>
      </c>
      <c r="X31" s="11"/>
      <c r="Y31" s="26"/>
      <c r="Z31" s="8">
        <v>1</v>
      </c>
      <c r="AA31" s="11"/>
      <c r="AB31" s="26"/>
      <c r="AC31" s="8">
        <v>1</v>
      </c>
      <c r="AD31" s="11"/>
      <c r="AE31" s="26"/>
      <c r="AF31" s="8">
        <v>1</v>
      </c>
      <c r="AG31" s="11"/>
      <c r="AH31" s="26"/>
      <c r="AI31" s="8">
        <v>1</v>
      </c>
      <c r="AJ31" s="11"/>
      <c r="AK31" s="26"/>
      <c r="AL31" s="8">
        <v>1</v>
      </c>
      <c r="AM31" s="11"/>
      <c r="AN31" s="26"/>
      <c r="AO31" s="8">
        <v>1</v>
      </c>
      <c r="AP31" s="11"/>
      <c r="AQ31" s="26"/>
      <c r="AR31" s="8">
        <f>+H31+K31+N31+Q31+T31+W31+Z31+AC31+AF31+AI31+AL31+AO31</f>
        <v>12</v>
      </c>
      <c r="AS31" s="11">
        <f>AJ31</f>
        <v>0</v>
      </c>
      <c r="AT31" s="101"/>
      <c r="AU31" s="125"/>
      <c r="AV31" s="103"/>
    </row>
    <row r="32" spans="1:49" s="25" customFormat="1" ht="75" x14ac:dyDescent="0.25">
      <c r="A32" s="44" t="s">
        <v>87</v>
      </c>
      <c r="B32" s="10" t="s">
        <v>44</v>
      </c>
      <c r="C32" s="10" t="s">
        <v>44</v>
      </c>
      <c r="D32" s="10" t="s">
        <v>44</v>
      </c>
      <c r="E32" s="10" t="s">
        <v>44</v>
      </c>
      <c r="F32" s="12" t="s">
        <v>88</v>
      </c>
      <c r="G32" s="10" t="s">
        <v>89</v>
      </c>
      <c r="H32" s="8">
        <v>1</v>
      </c>
      <c r="I32" s="11"/>
      <c r="J32" s="12"/>
      <c r="K32" s="8">
        <v>1</v>
      </c>
      <c r="L32" s="11"/>
      <c r="M32" s="12"/>
      <c r="N32" s="8">
        <v>1</v>
      </c>
      <c r="O32" s="11"/>
      <c r="P32" s="12"/>
      <c r="Q32" s="8">
        <v>1</v>
      </c>
      <c r="R32" s="11"/>
      <c r="S32" s="12"/>
      <c r="T32" s="8">
        <v>1</v>
      </c>
      <c r="U32" s="11"/>
      <c r="V32" s="12"/>
      <c r="W32" s="8">
        <v>1</v>
      </c>
      <c r="X32" s="11"/>
      <c r="Y32" s="12"/>
      <c r="Z32" s="8">
        <v>1</v>
      </c>
      <c r="AA32" s="11"/>
      <c r="AB32" s="12"/>
      <c r="AC32" s="8">
        <v>1</v>
      </c>
      <c r="AD32" s="11"/>
      <c r="AE32" s="12"/>
      <c r="AF32" s="8">
        <v>1</v>
      </c>
      <c r="AG32" s="11"/>
      <c r="AH32" s="12"/>
      <c r="AI32" s="8">
        <v>1</v>
      </c>
      <c r="AJ32" s="9"/>
      <c r="AK32" s="12"/>
      <c r="AL32" s="8">
        <v>1</v>
      </c>
      <c r="AM32" s="11"/>
      <c r="AN32" s="12"/>
      <c r="AO32" s="8">
        <v>1</v>
      </c>
      <c r="AP32" s="11"/>
      <c r="AQ32" s="12"/>
      <c r="AR32" s="8">
        <f>+H32+K32+N32+Q32+T32+W32+Z32+AC32+AF32+AI32+AL32+AO32</f>
        <v>12</v>
      </c>
      <c r="AS32" s="11">
        <f>I32+L32+O32+R32+U32+X32+AA32+AD32+AG32+AJ32+AM32+AP32</f>
        <v>0</v>
      </c>
      <c r="AT32" s="20"/>
      <c r="AU32" s="10"/>
      <c r="AV32" s="58" t="s">
        <v>90</v>
      </c>
      <c r="AW32" s="10"/>
    </row>
    <row r="33" spans="1:49" s="25" customFormat="1" ht="15.75" x14ac:dyDescent="0.25">
      <c r="A33" s="131"/>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3"/>
      <c r="AW33" s="10"/>
    </row>
    <row r="34" spans="1:49" s="16" customFormat="1" ht="15.75" x14ac:dyDescent="0.25">
      <c r="A34" s="127" t="s">
        <v>91</v>
      </c>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row>
    <row r="35" spans="1:49" s="16" customFormat="1" ht="80.25" customHeight="1" x14ac:dyDescent="0.25">
      <c r="A35" s="47" t="s">
        <v>92</v>
      </c>
      <c r="B35" s="16" t="s">
        <v>44</v>
      </c>
      <c r="C35" s="16" t="s">
        <v>44</v>
      </c>
      <c r="D35" s="16" t="s">
        <v>44</v>
      </c>
      <c r="E35" s="16" t="s">
        <v>44</v>
      </c>
      <c r="F35" s="14" t="s">
        <v>93</v>
      </c>
      <c r="G35" s="16" t="s">
        <v>83</v>
      </c>
      <c r="H35" s="15" t="s">
        <v>47</v>
      </c>
      <c r="I35" s="15" t="s">
        <v>47</v>
      </c>
      <c r="J35" s="15"/>
      <c r="K35" s="8">
        <v>19</v>
      </c>
      <c r="L35" s="11"/>
      <c r="M35" s="15"/>
      <c r="N35" s="15" t="s">
        <v>47</v>
      </c>
      <c r="O35" s="15" t="s">
        <v>47</v>
      </c>
      <c r="P35" s="15"/>
      <c r="Q35" s="15" t="s">
        <v>47</v>
      </c>
      <c r="R35" s="15" t="s">
        <v>47</v>
      </c>
      <c r="S35" s="15"/>
      <c r="T35" s="8">
        <v>19</v>
      </c>
      <c r="U35" s="11"/>
      <c r="V35" s="14"/>
      <c r="W35" s="15" t="s">
        <v>47</v>
      </c>
      <c r="X35" s="15" t="s">
        <v>47</v>
      </c>
      <c r="Y35" s="15"/>
      <c r="Z35" s="15" t="s">
        <v>47</v>
      </c>
      <c r="AA35" s="15" t="s">
        <v>47</v>
      </c>
      <c r="AB35" s="15"/>
      <c r="AC35" s="8">
        <v>19</v>
      </c>
      <c r="AD35" s="11"/>
      <c r="AE35" s="15"/>
      <c r="AF35" s="15" t="s">
        <v>47</v>
      </c>
      <c r="AG35" s="15" t="s">
        <v>47</v>
      </c>
      <c r="AH35" s="14"/>
      <c r="AI35" s="15" t="s">
        <v>47</v>
      </c>
      <c r="AJ35" s="15" t="s">
        <v>47</v>
      </c>
      <c r="AK35" s="15"/>
      <c r="AL35" s="8">
        <v>19</v>
      </c>
      <c r="AM35" s="11"/>
      <c r="AN35" s="15"/>
      <c r="AO35" s="15" t="s">
        <v>47</v>
      </c>
      <c r="AP35" s="15" t="s">
        <v>47</v>
      </c>
      <c r="AQ35" s="14"/>
      <c r="AR35" s="8">
        <f>K35+T35+AC35+AL35</f>
        <v>76</v>
      </c>
      <c r="AS35" s="11">
        <f>L35+U35</f>
        <v>0</v>
      </c>
      <c r="AT35" s="22"/>
      <c r="AU35" s="23"/>
      <c r="AV35" s="65" t="s">
        <v>94</v>
      </c>
    </row>
    <row r="36" spans="1:49" s="25" customFormat="1" ht="75" x14ac:dyDescent="0.25">
      <c r="A36" s="47" t="s">
        <v>95</v>
      </c>
      <c r="B36" s="16" t="s">
        <v>47</v>
      </c>
      <c r="C36" s="16" t="s">
        <v>47</v>
      </c>
      <c r="D36" s="16" t="s">
        <v>47</v>
      </c>
      <c r="E36" s="16" t="s">
        <v>96</v>
      </c>
      <c r="F36" s="14" t="s">
        <v>97</v>
      </c>
      <c r="G36" s="16" t="s">
        <v>89</v>
      </c>
      <c r="H36" s="8">
        <v>1</v>
      </c>
      <c r="I36" s="11"/>
      <c r="J36" s="14"/>
      <c r="K36" s="8">
        <v>1</v>
      </c>
      <c r="L36" s="11"/>
      <c r="M36" s="14"/>
      <c r="N36" s="8">
        <v>1</v>
      </c>
      <c r="O36" s="11"/>
      <c r="P36" s="14"/>
      <c r="Q36" s="8">
        <v>1</v>
      </c>
      <c r="R36" s="11"/>
      <c r="S36" s="14"/>
      <c r="T36" s="8">
        <v>1</v>
      </c>
      <c r="U36" s="11"/>
      <c r="V36" s="14"/>
      <c r="W36" s="8">
        <v>1</v>
      </c>
      <c r="X36" s="11"/>
      <c r="Y36" s="14"/>
      <c r="Z36" s="8">
        <v>1</v>
      </c>
      <c r="AA36" s="11"/>
      <c r="AB36" s="14"/>
      <c r="AC36" s="8">
        <v>1</v>
      </c>
      <c r="AD36" s="11"/>
      <c r="AE36" s="16"/>
      <c r="AF36" s="8">
        <v>1</v>
      </c>
      <c r="AG36" s="11"/>
      <c r="AH36" s="14"/>
      <c r="AI36" s="8">
        <v>1</v>
      </c>
      <c r="AJ36" s="11"/>
      <c r="AK36" s="14"/>
      <c r="AL36" s="8">
        <v>1</v>
      </c>
      <c r="AM36" s="11"/>
      <c r="AN36" s="14"/>
      <c r="AO36" s="8">
        <v>1</v>
      </c>
      <c r="AP36" s="11"/>
      <c r="AQ36" s="14"/>
      <c r="AR36" s="8">
        <f>H36+N36+K36+Q36+T36+W36+Z36+AC36+AF36+AI36+AL36+AO36</f>
        <v>12</v>
      </c>
      <c r="AS36" s="11">
        <f>I36+L36+O36+AD36+AG36+AJ36+AM36+AP36</f>
        <v>0</v>
      </c>
      <c r="AT36" s="22"/>
      <c r="AU36" s="23"/>
      <c r="AV36" s="58" t="s">
        <v>98</v>
      </c>
      <c r="AW36" s="10"/>
    </row>
    <row r="37" spans="1:49" s="25" customFormat="1" ht="15.75" x14ac:dyDescent="0.25">
      <c r="A37" s="127"/>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0"/>
    </row>
    <row r="38" spans="1:49" s="25" customFormat="1" ht="15.75" x14ac:dyDescent="0.25">
      <c r="A38" s="127" t="s">
        <v>99</v>
      </c>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0"/>
    </row>
    <row r="39" spans="1:49" s="25" customFormat="1" ht="15.75" x14ac:dyDescent="0.25">
      <c r="A39" s="127" t="s">
        <v>100</v>
      </c>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0"/>
    </row>
    <row r="40" spans="1:49" s="25" customFormat="1" ht="150" x14ac:dyDescent="0.25">
      <c r="A40" s="47" t="s">
        <v>101</v>
      </c>
      <c r="B40" s="16" t="s">
        <v>56</v>
      </c>
      <c r="C40" s="16" t="s">
        <v>47</v>
      </c>
      <c r="D40" s="16" t="s">
        <v>102</v>
      </c>
      <c r="E40" s="16" t="s">
        <v>47</v>
      </c>
      <c r="F40" s="104" t="s">
        <v>103</v>
      </c>
      <c r="G40" s="105" t="s">
        <v>104</v>
      </c>
      <c r="H40" s="6" t="s">
        <v>47</v>
      </c>
      <c r="I40" s="6" t="s">
        <v>47</v>
      </c>
      <c r="J40" s="6"/>
      <c r="K40" s="6" t="s">
        <v>47</v>
      </c>
      <c r="L40" s="6" t="s">
        <v>47</v>
      </c>
      <c r="M40" s="13"/>
      <c r="N40" s="8">
        <v>1</v>
      </c>
      <c r="O40" s="9"/>
      <c r="P40" s="13"/>
      <c r="Q40" s="6" t="s">
        <v>47</v>
      </c>
      <c r="R40" s="6" t="s">
        <v>47</v>
      </c>
      <c r="S40" s="13"/>
      <c r="T40" s="8">
        <v>1</v>
      </c>
      <c r="U40" s="9"/>
      <c r="V40" s="13"/>
      <c r="W40" s="6" t="s">
        <v>47</v>
      </c>
      <c r="X40" s="6" t="s">
        <v>47</v>
      </c>
      <c r="Y40" s="13"/>
      <c r="Z40" s="6" t="s">
        <v>47</v>
      </c>
      <c r="AA40" s="6" t="s">
        <v>47</v>
      </c>
      <c r="AB40" s="13"/>
      <c r="AC40" s="8">
        <v>1</v>
      </c>
      <c r="AD40" s="9"/>
      <c r="AE40" s="13"/>
      <c r="AF40" s="6" t="s">
        <v>47</v>
      </c>
      <c r="AG40" s="6" t="s">
        <v>47</v>
      </c>
      <c r="AH40" s="13"/>
      <c r="AI40" s="6" t="s">
        <v>47</v>
      </c>
      <c r="AJ40" s="6" t="s">
        <v>47</v>
      </c>
      <c r="AK40" s="13"/>
      <c r="AL40" s="8">
        <v>1</v>
      </c>
      <c r="AM40" s="9"/>
      <c r="AN40" s="13"/>
      <c r="AO40" s="6" t="s">
        <v>47</v>
      </c>
      <c r="AP40" s="6" t="s">
        <v>47</v>
      </c>
      <c r="AQ40" s="13"/>
      <c r="AR40" s="8">
        <f>N40+T40+AC40+AL40</f>
        <v>4</v>
      </c>
      <c r="AS40" s="11">
        <f>O40+U40+AD40+AM40</f>
        <v>0</v>
      </c>
      <c r="AT40" s="10"/>
      <c r="AU40" s="6"/>
      <c r="AV40" s="58" t="s">
        <v>59</v>
      </c>
      <c r="AW40" s="10"/>
    </row>
    <row r="41" spans="1:49" s="25" customFormat="1" ht="57" x14ac:dyDescent="0.2">
      <c r="A41" s="47" t="s">
        <v>105</v>
      </c>
      <c r="B41" s="10" t="s">
        <v>47</v>
      </c>
      <c r="C41" s="10" t="s">
        <v>47</v>
      </c>
      <c r="D41" s="10" t="s">
        <v>106</v>
      </c>
      <c r="E41" s="10" t="s">
        <v>47</v>
      </c>
      <c r="F41" s="106" t="s">
        <v>107</v>
      </c>
      <c r="G41" s="107" t="s">
        <v>51</v>
      </c>
      <c r="H41" s="6" t="s">
        <v>47</v>
      </c>
      <c r="I41" s="6" t="s">
        <v>47</v>
      </c>
      <c r="J41" s="6"/>
      <c r="K41" s="8">
        <v>1</v>
      </c>
      <c r="L41" s="9"/>
      <c r="M41" s="13"/>
      <c r="N41" s="6" t="s">
        <v>47</v>
      </c>
      <c r="O41" s="6" t="s">
        <v>47</v>
      </c>
      <c r="P41" s="13"/>
      <c r="Q41" s="6" t="s">
        <v>47</v>
      </c>
      <c r="R41" s="6" t="s">
        <v>47</v>
      </c>
      <c r="S41" s="13"/>
      <c r="T41" s="6" t="s">
        <v>47</v>
      </c>
      <c r="U41" s="6" t="s">
        <v>47</v>
      </c>
      <c r="V41" s="13"/>
      <c r="W41" s="6" t="s">
        <v>47</v>
      </c>
      <c r="X41" s="6" t="s">
        <v>47</v>
      </c>
      <c r="Y41" s="13"/>
      <c r="Z41" s="6" t="s">
        <v>47</v>
      </c>
      <c r="AA41" s="6" t="s">
        <v>47</v>
      </c>
      <c r="AB41" s="13"/>
      <c r="AC41" s="6" t="s">
        <v>47</v>
      </c>
      <c r="AD41" s="6" t="s">
        <v>47</v>
      </c>
      <c r="AE41" s="13"/>
      <c r="AF41" s="6" t="s">
        <v>47</v>
      </c>
      <c r="AG41" s="6" t="s">
        <v>47</v>
      </c>
      <c r="AH41" s="13"/>
      <c r="AI41" s="6" t="s">
        <v>47</v>
      </c>
      <c r="AJ41" s="6" t="s">
        <v>47</v>
      </c>
      <c r="AK41" s="13"/>
      <c r="AL41" s="6" t="s">
        <v>47</v>
      </c>
      <c r="AM41" s="6" t="s">
        <v>47</v>
      </c>
      <c r="AN41" s="13"/>
      <c r="AO41" s="6" t="s">
        <v>47</v>
      </c>
      <c r="AP41" s="6" t="s">
        <v>47</v>
      </c>
      <c r="AQ41" s="13"/>
      <c r="AR41" s="8">
        <f>K41</f>
        <v>1</v>
      </c>
      <c r="AS41" s="11">
        <f>L41</f>
        <v>0</v>
      </c>
      <c r="AT41" s="10"/>
      <c r="AU41" s="6"/>
      <c r="AV41" s="58" t="s">
        <v>59</v>
      </c>
      <c r="AW41" s="10"/>
    </row>
    <row r="42" spans="1:49" s="25" customFormat="1" ht="57" x14ac:dyDescent="0.2">
      <c r="A42" s="47" t="s">
        <v>108</v>
      </c>
      <c r="B42" s="10" t="s">
        <v>47</v>
      </c>
      <c r="C42" s="10" t="s">
        <v>47</v>
      </c>
      <c r="D42" s="10" t="s">
        <v>106</v>
      </c>
      <c r="E42" s="10" t="s">
        <v>47</v>
      </c>
      <c r="F42" s="106" t="s">
        <v>107</v>
      </c>
      <c r="G42" s="107" t="s">
        <v>51</v>
      </c>
      <c r="H42" s="6" t="s">
        <v>47</v>
      </c>
      <c r="I42" s="6" t="s">
        <v>47</v>
      </c>
      <c r="J42" s="6"/>
      <c r="K42" s="8">
        <v>1</v>
      </c>
      <c r="L42" s="9"/>
      <c r="M42" s="13"/>
      <c r="N42" s="6" t="s">
        <v>47</v>
      </c>
      <c r="O42" s="6" t="s">
        <v>47</v>
      </c>
      <c r="P42" s="13"/>
      <c r="Q42" s="6" t="s">
        <v>47</v>
      </c>
      <c r="R42" s="6" t="s">
        <v>47</v>
      </c>
      <c r="S42" s="13"/>
      <c r="T42" s="6" t="s">
        <v>47</v>
      </c>
      <c r="U42" s="6" t="s">
        <v>47</v>
      </c>
      <c r="V42" s="13"/>
      <c r="W42" s="6" t="s">
        <v>47</v>
      </c>
      <c r="X42" s="6" t="s">
        <v>47</v>
      </c>
      <c r="Y42" s="13"/>
      <c r="Z42" s="6" t="s">
        <v>47</v>
      </c>
      <c r="AA42" s="6" t="s">
        <v>47</v>
      </c>
      <c r="AB42" s="13"/>
      <c r="AC42" s="6" t="s">
        <v>47</v>
      </c>
      <c r="AD42" s="6" t="s">
        <v>47</v>
      </c>
      <c r="AE42" s="13"/>
      <c r="AF42" s="6" t="s">
        <v>47</v>
      </c>
      <c r="AG42" s="6" t="s">
        <v>47</v>
      </c>
      <c r="AH42" s="13"/>
      <c r="AI42" s="6" t="s">
        <v>47</v>
      </c>
      <c r="AJ42" s="6" t="s">
        <v>47</v>
      </c>
      <c r="AK42" s="13"/>
      <c r="AL42" s="6" t="s">
        <v>47</v>
      </c>
      <c r="AM42" s="6" t="s">
        <v>47</v>
      </c>
      <c r="AN42" s="13"/>
      <c r="AO42" s="6" t="s">
        <v>47</v>
      </c>
      <c r="AP42" s="6" t="s">
        <v>47</v>
      </c>
      <c r="AQ42" s="13"/>
      <c r="AR42" s="8">
        <f>K42</f>
        <v>1</v>
      </c>
      <c r="AS42" s="11">
        <f>L42</f>
        <v>0</v>
      </c>
      <c r="AT42" s="10"/>
      <c r="AU42" s="6"/>
      <c r="AV42" s="58" t="s">
        <v>59</v>
      </c>
      <c r="AW42" s="10"/>
    </row>
    <row r="43" spans="1:49" s="25" customFormat="1" ht="150" x14ac:dyDescent="0.25">
      <c r="A43" s="47" t="s">
        <v>109</v>
      </c>
      <c r="B43" s="10" t="s">
        <v>47</v>
      </c>
      <c r="C43" s="10" t="s">
        <v>47</v>
      </c>
      <c r="D43" s="10" t="s">
        <v>106</v>
      </c>
      <c r="E43" s="10" t="s">
        <v>47</v>
      </c>
      <c r="F43" s="12" t="s">
        <v>110</v>
      </c>
      <c r="G43" s="63" t="s">
        <v>51</v>
      </c>
      <c r="H43" s="6" t="s">
        <v>47</v>
      </c>
      <c r="I43" s="6" t="s">
        <v>47</v>
      </c>
      <c r="J43" s="6"/>
      <c r="K43" s="6" t="s">
        <v>47</v>
      </c>
      <c r="L43" s="6" t="s">
        <v>47</v>
      </c>
      <c r="M43" s="13"/>
      <c r="N43" s="6" t="s">
        <v>47</v>
      </c>
      <c r="O43" s="6" t="s">
        <v>47</v>
      </c>
      <c r="P43" s="13"/>
      <c r="Q43" s="6" t="s">
        <v>47</v>
      </c>
      <c r="R43" s="6" t="s">
        <v>47</v>
      </c>
      <c r="S43" s="13"/>
      <c r="T43" s="6" t="s">
        <v>47</v>
      </c>
      <c r="U43" s="6" t="s">
        <v>47</v>
      </c>
      <c r="V43" s="13"/>
      <c r="W43" s="6" t="s">
        <v>47</v>
      </c>
      <c r="X43" s="6" t="s">
        <v>47</v>
      </c>
      <c r="Y43" s="13"/>
      <c r="Z43" s="6" t="s">
        <v>47</v>
      </c>
      <c r="AA43" s="6" t="s">
        <v>47</v>
      </c>
      <c r="AB43" s="13"/>
      <c r="AC43" s="6" t="s">
        <v>47</v>
      </c>
      <c r="AD43" s="6" t="s">
        <v>47</v>
      </c>
      <c r="AE43" s="13"/>
      <c r="AF43" s="8">
        <v>1</v>
      </c>
      <c r="AG43" s="9"/>
      <c r="AH43" s="13"/>
      <c r="AI43" s="6" t="s">
        <v>47</v>
      </c>
      <c r="AJ43" s="6" t="s">
        <v>47</v>
      </c>
      <c r="AK43" s="13"/>
      <c r="AL43" s="6" t="s">
        <v>47</v>
      </c>
      <c r="AM43" s="6" t="s">
        <v>47</v>
      </c>
      <c r="AN43" s="13"/>
      <c r="AO43" s="6" t="s">
        <v>47</v>
      </c>
      <c r="AP43" s="6" t="s">
        <v>47</v>
      </c>
      <c r="AQ43" s="13"/>
      <c r="AR43" s="8">
        <f>AF43</f>
        <v>1</v>
      </c>
      <c r="AS43" s="11">
        <f>AG43</f>
        <v>0</v>
      </c>
      <c r="AT43" s="10"/>
      <c r="AU43" s="6"/>
      <c r="AV43" s="58" t="s">
        <v>59</v>
      </c>
      <c r="AW43" s="10"/>
    </row>
    <row r="44" spans="1:49" s="10" customFormat="1" ht="81" customHeight="1" x14ac:dyDescent="0.25">
      <c r="A44" s="44" t="s">
        <v>111</v>
      </c>
      <c r="B44" s="16" t="s">
        <v>47</v>
      </c>
      <c r="C44" s="16" t="s">
        <v>47</v>
      </c>
      <c r="D44" s="16" t="s">
        <v>112</v>
      </c>
      <c r="E44" s="16" t="s">
        <v>47</v>
      </c>
      <c r="F44" s="12" t="s">
        <v>113</v>
      </c>
      <c r="G44" s="16" t="s">
        <v>114</v>
      </c>
      <c r="H44" s="8">
        <v>1</v>
      </c>
      <c r="I44" s="11"/>
      <c r="J44" s="16"/>
      <c r="K44" s="15" t="s">
        <v>47</v>
      </c>
      <c r="L44" s="15" t="s">
        <v>47</v>
      </c>
      <c r="M44" s="16"/>
      <c r="N44" s="15" t="s">
        <v>47</v>
      </c>
      <c r="O44" s="15" t="s">
        <v>47</v>
      </c>
      <c r="P44" s="16"/>
      <c r="Q44" s="15" t="s">
        <v>47</v>
      </c>
      <c r="R44" s="15" t="s">
        <v>47</v>
      </c>
      <c r="S44" s="16"/>
      <c r="T44" s="15" t="s">
        <v>47</v>
      </c>
      <c r="U44" s="15" t="s">
        <v>47</v>
      </c>
      <c r="V44" s="16"/>
      <c r="W44" s="15" t="s">
        <v>47</v>
      </c>
      <c r="X44" s="15" t="s">
        <v>47</v>
      </c>
      <c r="Y44" s="16"/>
      <c r="Z44" s="15" t="s">
        <v>47</v>
      </c>
      <c r="AA44" s="15" t="s">
        <v>47</v>
      </c>
      <c r="AB44" s="16"/>
      <c r="AC44" s="8">
        <v>1</v>
      </c>
      <c r="AD44" s="11"/>
      <c r="AE44" s="16"/>
      <c r="AF44" s="15" t="s">
        <v>47</v>
      </c>
      <c r="AG44" s="15" t="s">
        <v>47</v>
      </c>
      <c r="AH44" s="16"/>
      <c r="AI44" s="15" t="s">
        <v>47</v>
      </c>
      <c r="AJ44" s="15" t="s">
        <v>47</v>
      </c>
      <c r="AK44" s="16"/>
      <c r="AL44" s="15" t="s">
        <v>47</v>
      </c>
      <c r="AM44" s="15" t="s">
        <v>47</v>
      </c>
      <c r="AN44" s="16"/>
      <c r="AO44" s="15" t="s">
        <v>47</v>
      </c>
      <c r="AP44" s="15" t="s">
        <v>47</v>
      </c>
      <c r="AQ44" s="16"/>
      <c r="AR44" s="8">
        <f>H44+AC44</f>
        <v>2</v>
      </c>
      <c r="AS44" s="11">
        <f>I44+AD44</f>
        <v>0</v>
      </c>
      <c r="AT44" s="22"/>
      <c r="AU44" s="15"/>
      <c r="AV44" s="59"/>
    </row>
    <row r="45" spans="1:49" s="10" customFormat="1" ht="105" x14ac:dyDescent="0.25">
      <c r="A45" s="47" t="s">
        <v>115</v>
      </c>
      <c r="B45" s="10" t="s">
        <v>47</v>
      </c>
      <c r="C45" s="10" t="s">
        <v>47</v>
      </c>
      <c r="D45" s="10" t="s">
        <v>116</v>
      </c>
      <c r="E45" s="10" t="s">
        <v>47</v>
      </c>
      <c r="F45" s="14" t="s">
        <v>117</v>
      </c>
      <c r="G45" s="63" t="s">
        <v>118</v>
      </c>
      <c r="H45" s="15" t="s">
        <v>47</v>
      </c>
      <c r="I45" s="15" t="s">
        <v>47</v>
      </c>
      <c r="J45" s="16"/>
      <c r="K45" s="8">
        <v>1</v>
      </c>
      <c r="L45" s="11"/>
      <c r="M45" s="14"/>
      <c r="N45" s="6" t="s">
        <v>47</v>
      </c>
      <c r="O45" s="6" t="s">
        <v>47</v>
      </c>
      <c r="Q45" s="6" t="s">
        <v>47</v>
      </c>
      <c r="R45" s="6" t="s">
        <v>47</v>
      </c>
      <c r="T45" s="6" t="s">
        <v>47</v>
      </c>
      <c r="U45" s="6" t="s">
        <v>47</v>
      </c>
      <c r="W45" s="6" t="s">
        <v>47</v>
      </c>
      <c r="X45" s="6" t="s">
        <v>47</v>
      </c>
      <c r="Z45" s="6" t="s">
        <v>47</v>
      </c>
      <c r="AA45" s="6" t="s">
        <v>47</v>
      </c>
      <c r="AC45" s="8">
        <v>1</v>
      </c>
      <c r="AD45" s="11"/>
      <c r="AE45" s="14"/>
      <c r="AF45" s="6" t="s">
        <v>47</v>
      </c>
      <c r="AG45" s="6" t="s">
        <v>47</v>
      </c>
      <c r="AI45" s="6" t="s">
        <v>47</v>
      </c>
      <c r="AJ45" s="6" t="s">
        <v>47</v>
      </c>
      <c r="AL45" s="6" t="s">
        <v>47</v>
      </c>
      <c r="AM45" s="6" t="s">
        <v>47</v>
      </c>
      <c r="AO45" s="6" t="s">
        <v>47</v>
      </c>
      <c r="AP45" s="6" t="s">
        <v>47</v>
      </c>
      <c r="AR45" s="8">
        <f>+K45+AC45</f>
        <v>2</v>
      </c>
      <c r="AS45" s="11">
        <f>+L45+AD45</f>
        <v>0</v>
      </c>
      <c r="AT45" s="20"/>
      <c r="AU45" s="6"/>
      <c r="AV45" s="59" t="s">
        <v>119</v>
      </c>
    </row>
    <row r="46" spans="1:49" s="10" customFormat="1" ht="45" x14ac:dyDescent="0.25">
      <c r="A46" s="47" t="s">
        <v>120</v>
      </c>
      <c r="B46" s="10" t="s">
        <v>47</v>
      </c>
      <c r="C46" s="10" t="s">
        <v>47</v>
      </c>
      <c r="D46" s="10" t="s">
        <v>121</v>
      </c>
      <c r="E46" s="10" t="s">
        <v>47</v>
      </c>
      <c r="F46" s="107" t="s">
        <v>122</v>
      </c>
      <c r="G46" s="107" t="s">
        <v>123</v>
      </c>
      <c r="H46" s="8">
        <v>1</v>
      </c>
      <c r="I46" s="11"/>
      <c r="J46" s="16"/>
      <c r="K46" s="8">
        <v>1</v>
      </c>
      <c r="L46" s="11"/>
      <c r="M46" s="16"/>
      <c r="N46" s="8">
        <v>1</v>
      </c>
      <c r="O46" s="11"/>
      <c r="P46" s="16"/>
      <c r="Q46" s="8">
        <v>1</v>
      </c>
      <c r="R46" s="11"/>
      <c r="S46" s="16"/>
      <c r="T46" s="8">
        <v>1</v>
      </c>
      <c r="U46" s="11"/>
      <c r="V46" s="16"/>
      <c r="W46" s="8">
        <v>1</v>
      </c>
      <c r="X46" s="11"/>
      <c r="Y46" s="16"/>
      <c r="Z46" s="8">
        <v>1</v>
      </c>
      <c r="AA46" s="11"/>
      <c r="AB46" s="16"/>
      <c r="AC46" s="8">
        <v>1</v>
      </c>
      <c r="AD46" s="11"/>
      <c r="AE46" s="16"/>
      <c r="AF46" s="8">
        <v>1</v>
      </c>
      <c r="AG46" s="11"/>
      <c r="AH46" s="16"/>
      <c r="AI46" s="8">
        <v>1</v>
      </c>
      <c r="AJ46" s="11"/>
      <c r="AK46" s="16"/>
      <c r="AL46" s="8">
        <v>1</v>
      </c>
      <c r="AM46" s="11"/>
      <c r="AN46" s="16"/>
      <c r="AO46" s="8">
        <v>1</v>
      </c>
      <c r="AP46" s="11"/>
      <c r="AQ46" s="16"/>
      <c r="AR46" s="8">
        <f>+H46+K46+N46+Q46+T46+W46+Z46+AC46+AF46+AI46+AL46+AO46</f>
        <v>12</v>
      </c>
      <c r="AS46" s="11">
        <f>+I46+L46+O46+R46+U46+X46+AA46+AD46+AG46+AJ46+AM46+AP46</f>
        <v>0</v>
      </c>
      <c r="AT46" s="20"/>
      <c r="AU46" s="6"/>
      <c r="AV46" s="59" t="s">
        <v>119</v>
      </c>
    </row>
    <row r="47" spans="1:49" s="10" customFormat="1" ht="45" x14ac:dyDescent="0.25">
      <c r="A47" s="47" t="s">
        <v>124</v>
      </c>
      <c r="B47" s="10" t="s">
        <v>47</v>
      </c>
      <c r="C47" s="10" t="s">
        <v>47</v>
      </c>
      <c r="D47" s="10" t="s">
        <v>121</v>
      </c>
      <c r="E47" s="10" t="s">
        <v>47</v>
      </c>
      <c r="F47" s="107" t="s">
        <v>122</v>
      </c>
      <c r="G47" s="107" t="s">
        <v>123</v>
      </c>
      <c r="H47" s="8">
        <v>1</v>
      </c>
      <c r="I47" s="11"/>
      <c r="J47" s="16"/>
      <c r="K47" s="8">
        <v>1</v>
      </c>
      <c r="L47" s="11"/>
      <c r="M47" s="16"/>
      <c r="N47" s="8">
        <v>1</v>
      </c>
      <c r="O47" s="11"/>
      <c r="P47" s="16"/>
      <c r="Q47" s="8">
        <v>1</v>
      </c>
      <c r="R47" s="11"/>
      <c r="S47" s="16"/>
      <c r="T47" s="8">
        <v>1</v>
      </c>
      <c r="U47" s="11"/>
      <c r="V47" s="16"/>
      <c r="W47" s="8">
        <v>1</v>
      </c>
      <c r="X47" s="11"/>
      <c r="Y47" s="16"/>
      <c r="Z47" s="8">
        <v>1</v>
      </c>
      <c r="AA47" s="11"/>
      <c r="AB47" s="16"/>
      <c r="AC47" s="8">
        <v>1</v>
      </c>
      <c r="AD47" s="11"/>
      <c r="AE47" s="16"/>
      <c r="AF47" s="8">
        <v>1</v>
      </c>
      <c r="AG47" s="11"/>
      <c r="AH47" s="16"/>
      <c r="AI47" s="8">
        <v>1</v>
      </c>
      <c r="AJ47" s="11"/>
      <c r="AK47" s="16"/>
      <c r="AL47" s="8">
        <v>1</v>
      </c>
      <c r="AM47" s="11"/>
      <c r="AN47" s="16"/>
      <c r="AO47" s="8">
        <v>1</v>
      </c>
      <c r="AP47" s="11"/>
      <c r="AQ47" s="16"/>
      <c r="AR47" s="8">
        <f>+H47+K47+N47+Q47+T47+W47+Z47+AC47+AF47+AI47+AL47+AO47</f>
        <v>12</v>
      </c>
      <c r="AS47" s="11">
        <f>+I47+L47+O47+R47+U47+X47+AA47+AD47+AG47+AJ47+AM47+AP47</f>
        <v>0</v>
      </c>
      <c r="AT47" s="20"/>
      <c r="AU47" s="6"/>
      <c r="AV47" s="59" t="s">
        <v>119</v>
      </c>
    </row>
    <row r="48" spans="1:49" s="10" customFormat="1" ht="75" x14ac:dyDescent="0.25">
      <c r="A48" s="47" t="s">
        <v>125</v>
      </c>
      <c r="B48" s="10" t="s">
        <v>47</v>
      </c>
      <c r="C48" s="10" t="s">
        <v>47</v>
      </c>
      <c r="D48" s="10" t="s">
        <v>112</v>
      </c>
      <c r="E48" s="10" t="s">
        <v>47</v>
      </c>
      <c r="F48" s="107" t="s">
        <v>122</v>
      </c>
      <c r="G48" s="107" t="s">
        <v>118</v>
      </c>
      <c r="H48" s="16" t="s">
        <v>47</v>
      </c>
      <c r="I48" s="16" t="s">
        <v>47</v>
      </c>
      <c r="J48" s="16"/>
      <c r="K48" s="8">
        <v>1</v>
      </c>
      <c r="L48" s="11"/>
      <c r="M48" s="16"/>
      <c r="N48" s="16" t="s">
        <v>47</v>
      </c>
      <c r="O48" s="16" t="s">
        <v>47</v>
      </c>
      <c r="P48" s="16"/>
      <c r="Q48" s="16" t="s">
        <v>47</v>
      </c>
      <c r="R48" s="16" t="s">
        <v>47</v>
      </c>
      <c r="S48" s="16"/>
      <c r="T48" s="16" t="s">
        <v>47</v>
      </c>
      <c r="U48" s="16" t="s">
        <v>47</v>
      </c>
      <c r="V48" s="16"/>
      <c r="W48" s="16" t="s">
        <v>47</v>
      </c>
      <c r="X48" s="16" t="s">
        <v>47</v>
      </c>
      <c r="Y48" s="16"/>
      <c r="Z48" s="8">
        <v>1</v>
      </c>
      <c r="AA48" s="11"/>
      <c r="AB48" s="16"/>
      <c r="AC48" s="16" t="s">
        <v>47</v>
      </c>
      <c r="AD48" s="16" t="s">
        <v>47</v>
      </c>
      <c r="AE48" s="16"/>
      <c r="AF48" s="16" t="s">
        <v>47</v>
      </c>
      <c r="AG48" s="16" t="s">
        <v>47</v>
      </c>
      <c r="AH48" s="16"/>
      <c r="AI48" s="16" t="s">
        <v>47</v>
      </c>
      <c r="AJ48" s="16" t="s">
        <v>47</v>
      </c>
      <c r="AK48" s="16"/>
      <c r="AL48" s="16" t="s">
        <v>47</v>
      </c>
      <c r="AM48" s="16" t="s">
        <v>47</v>
      </c>
      <c r="AN48" s="16"/>
      <c r="AO48" s="16" t="s">
        <v>47</v>
      </c>
      <c r="AP48" s="16" t="s">
        <v>47</v>
      </c>
      <c r="AQ48" s="16"/>
      <c r="AR48" s="8">
        <f>+K48+Z48</f>
        <v>2</v>
      </c>
      <c r="AS48" s="11">
        <f>L48+AA48</f>
        <v>0</v>
      </c>
      <c r="AT48" s="22"/>
      <c r="AU48" s="15"/>
      <c r="AV48" s="59" t="s">
        <v>119</v>
      </c>
    </row>
    <row r="49" spans="1:49" s="10" customFormat="1" ht="86.25" customHeight="1" x14ac:dyDescent="0.25">
      <c r="A49" s="47" t="s">
        <v>126</v>
      </c>
      <c r="B49" s="10" t="s">
        <v>47</v>
      </c>
      <c r="C49" s="10" t="s">
        <v>47</v>
      </c>
      <c r="D49" s="10" t="s">
        <v>112</v>
      </c>
      <c r="E49" s="10" t="s">
        <v>47</v>
      </c>
      <c r="F49" s="107" t="s">
        <v>122</v>
      </c>
      <c r="G49" s="107" t="s">
        <v>118</v>
      </c>
      <c r="H49" s="16" t="s">
        <v>47</v>
      </c>
      <c r="I49" s="16" t="s">
        <v>47</v>
      </c>
      <c r="J49" s="16"/>
      <c r="K49" s="8">
        <v>1</v>
      </c>
      <c r="L49" s="11"/>
      <c r="M49" s="16"/>
      <c r="N49" s="16" t="s">
        <v>47</v>
      </c>
      <c r="O49" s="16" t="s">
        <v>47</v>
      </c>
      <c r="P49" s="16"/>
      <c r="Q49" s="16" t="s">
        <v>47</v>
      </c>
      <c r="R49" s="16" t="s">
        <v>47</v>
      </c>
      <c r="S49" s="16"/>
      <c r="T49" s="16" t="s">
        <v>47</v>
      </c>
      <c r="U49" s="16" t="s">
        <v>47</v>
      </c>
      <c r="V49" s="16"/>
      <c r="W49" s="16" t="s">
        <v>47</v>
      </c>
      <c r="X49" s="16" t="s">
        <v>47</v>
      </c>
      <c r="Y49" s="16"/>
      <c r="Z49" s="8">
        <v>1</v>
      </c>
      <c r="AA49" s="11"/>
      <c r="AB49" s="16"/>
      <c r="AC49" s="16" t="s">
        <v>47</v>
      </c>
      <c r="AD49" s="16" t="s">
        <v>47</v>
      </c>
      <c r="AE49" s="16"/>
      <c r="AF49" s="16" t="s">
        <v>47</v>
      </c>
      <c r="AG49" s="16" t="s">
        <v>47</v>
      </c>
      <c r="AH49" s="16"/>
      <c r="AI49" s="16" t="s">
        <v>47</v>
      </c>
      <c r="AJ49" s="16" t="s">
        <v>47</v>
      </c>
      <c r="AK49" s="16"/>
      <c r="AL49" s="16" t="s">
        <v>47</v>
      </c>
      <c r="AM49" s="16" t="s">
        <v>47</v>
      </c>
      <c r="AN49" s="16"/>
      <c r="AO49" s="16" t="s">
        <v>47</v>
      </c>
      <c r="AP49" s="16" t="s">
        <v>47</v>
      </c>
      <c r="AQ49" s="16"/>
      <c r="AR49" s="8">
        <f>+K49+Z49</f>
        <v>2</v>
      </c>
      <c r="AS49" s="11">
        <f>L49+AA49</f>
        <v>0</v>
      </c>
      <c r="AT49" s="22"/>
      <c r="AU49" s="15"/>
      <c r="AV49" s="59" t="s">
        <v>119</v>
      </c>
    </row>
    <row r="50" spans="1:49" s="10" customFormat="1" ht="86.25" customHeight="1" x14ac:dyDescent="0.25">
      <c r="A50" s="47" t="s">
        <v>127</v>
      </c>
      <c r="B50" s="64" t="s">
        <v>44</v>
      </c>
      <c r="C50" s="64" t="s">
        <v>44</v>
      </c>
      <c r="D50" s="64" t="s">
        <v>44</v>
      </c>
      <c r="E50" s="64" t="s">
        <v>44</v>
      </c>
      <c r="F50" s="14" t="s">
        <v>128</v>
      </c>
      <c r="G50" s="63" t="s">
        <v>51</v>
      </c>
      <c r="H50" s="16" t="s">
        <v>47</v>
      </c>
      <c r="I50" s="16" t="s">
        <v>47</v>
      </c>
      <c r="J50" s="16"/>
      <c r="K50" s="16" t="s">
        <v>47</v>
      </c>
      <c r="L50" s="16" t="s">
        <v>47</v>
      </c>
      <c r="M50" s="16"/>
      <c r="N50" s="16" t="s">
        <v>47</v>
      </c>
      <c r="O50" s="16" t="s">
        <v>47</v>
      </c>
      <c r="P50" s="16"/>
      <c r="Q50" s="8">
        <v>1</v>
      </c>
      <c r="R50" s="11"/>
      <c r="S50" s="16"/>
      <c r="T50" s="16" t="s">
        <v>47</v>
      </c>
      <c r="U50" s="16" t="s">
        <v>47</v>
      </c>
      <c r="V50" s="16"/>
      <c r="W50" s="16" t="s">
        <v>47</v>
      </c>
      <c r="X50" s="16" t="s">
        <v>47</v>
      </c>
      <c r="Y50" s="16"/>
      <c r="Z50" s="16" t="s">
        <v>47</v>
      </c>
      <c r="AA50" s="16" t="s">
        <v>47</v>
      </c>
      <c r="AB50" s="16"/>
      <c r="AC50" s="16" t="s">
        <v>47</v>
      </c>
      <c r="AD50" s="16" t="s">
        <v>47</v>
      </c>
      <c r="AE50" s="16"/>
      <c r="AF50" s="16" t="s">
        <v>47</v>
      </c>
      <c r="AG50" s="16" t="s">
        <v>47</v>
      </c>
      <c r="AH50" s="16"/>
      <c r="AI50" s="16" t="s">
        <v>47</v>
      </c>
      <c r="AJ50" s="16" t="s">
        <v>47</v>
      </c>
      <c r="AK50" s="16"/>
      <c r="AL50" s="16" t="s">
        <v>47</v>
      </c>
      <c r="AM50" s="16" t="s">
        <v>47</v>
      </c>
      <c r="AN50" s="16"/>
      <c r="AO50" s="16" t="s">
        <v>47</v>
      </c>
      <c r="AP50" s="16" t="s">
        <v>47</v>
      </c>
      <c r="AQ50" s="16"/>
      <c r="AR50" s="8">
        <f>Q50</f>
        <v>1</v>
      </c>
      <c r="AS50" s="11">
        <f>R50</f>
        <v>0</v>
      </c>
      <c r="AT50" s="22"/>
      <c r="AU50" s="15"/>
      <c r="AV50" s="59"/>
    </row>
    <row r="51" spans="1:49" s="10" customFormat="1" ht="86.25" customHeight="1" x14ac:dyDescent="0.25">
      <c r="A51" s="47" t="s">
        <v>129</v>
      </c>
      <c r="B51" s="64" t="s">
        <v>44</v>
      </c>
      <c r="C51" s="64" t="s">
        <v>44</v>
      </c>
      <c r="D51" s="64" t="s">
        <v>44</v>
      </c>
      <c r="E51" s="64" t="s">
        <v>44</v>
      </c>
      <c r="F51" s="14" t="s">
        <v>128</v>
      </c>
      <c r="G51" s="63" t="s">
        <v>51</v>
      </c>
      <c r="H51" s="16" t="s">
        <v>47</v>
      </c>
      <c r="I51" s="16" t="s">
        <v>47</v>
      </c>
      <c r="J51" s="16"/>
      <c r="K51" s="16" t="s">
        <v>47</v>
      </c>
      <c r="L51" s="16" t="s">
        <v>47</v>
      </c>
      <c r="M51" s="16"/>
      <c r="N51" s="16" t="s">
        <v>47</v>
      </c>
      <c r="O51" s="16" t="s">
        <v>47</v>
      </c>
      <c r="P51" s="16"/>
      <c r="Q51" s="8">
        <v>1</v>
      </c>
      <c r="R51" s="11"/>
      <c r="S51" s="16"/>
      <c r="T51" s="16" t="s">
        <v>47</v>
      </c>
      <c r="U51" s="16" t="s">
        <v>47</v>
      </c>
      <c r="V51" s="16"/>
      <c r="W51" s="16" t="s">
        <v>47</v>
      </c>
      <c r="X51" s="16" t="s">
        <v>47</v>
      </c>
      <c r="Y51" s="16"/>
      <c r="Z51" s="16" t="s">
        <v>47</v>
      </c>
      <c r="AA51" s="16" t="s">
        <v>47</v>
      </c>
      <c r="AB51" s="16"/>
      <c r="AC51" s="16" t="s">
        <v>47</v>
      </c>
      <c r="AD51" s="16" t="s">
        <v>47</v>
      </c>
      <c r="AE51" s="16"/>
      <c r="AF51" s="16" t="s">
        <v>47</v>
      </c>
      <c r="AG51" s="16" t="s">
        <v>47</v>
      </c>
      <c r="AH51" s="16"/>
      <c r="AI51" s="16" t="s">
        <v>47</v>
      </c>
      <c r="AJ51" s="16" t="s">
        <v>47</v>
      </c>
      <c r="AK51" s="16"/>
      <c r="AL51" s="16" t="s">
        <v>47</v>
      </c>
      <c r="AM51" s="16" t="s">
        <v>47</v>
      </c>
      <c r="AN51" s="16"/>
      <c r="AO51" s="16" t="s">
        <v>47</v>
      </c>
      <c r="AP51" s="16" t="s">
        <v>47</v>
      </c>
      <c r="AQ51" s="16"/>
      <c r="AR51" s="8">
        <f>Q51</f>
        <v>1</v>
      </c>
      <c r="AS51" s="11">
        <f>R51</f>
        <v>0</v>
      </c>
      <c r="AT51" s="22"/>
      <c r="AU51" s="15"/>
      <c r="AV51" s="59"/>
    </row>
    <row r="52" spans="1:49" s="25" customFormat="1" ht="60" x14ac:dyDescent="0.25">
      <c r="A52" s="119" t="s">
        <v>130</v>
      </c>
      <c r="B52" s="10" t="s">
        <v>44</v>
      </c>
      <c r="C52" s="10" t="s">
        <v>44</v>
      </c>
      <c r="D52" s="10" t="s">
        <v>44</v>
      </c>
      <c r="E52" s="10" t="s">
        <v>44</v>
      </c>
      <c r="F52" s="14" t="s">
        <v>131</v>
      </c>
      <c r="G52" s="107" t="s">
        <v>118</v>
      </c>
      <c r="H52" s="8">
        <v>1</v>
      </c>
      <c r="I52" s="11"/>
      <c r="J52" s="16"/>
      <c r="K52" s="16" t="s">
        <v>47</v>
      </c>
      <c r="L52" s="16" t="s">
        <v>47</v>
      </c>
      <c r="M52" s="16"/>
      <c r="N52" s="16" t="s">
        <v>47</v>
      </c>
      <c r="O52" s="16" t="s">
        <v>47</v>
      </c>
      <c r="P52" s="16"/>
      <c r="Q52" s="16" t="s">
        <v>47</v>
      </c>
      <c r="R52" s="16" t="s">
        <v>47</v>
      </c>
      <c r="S52" s="16"/>
      <c r="T52" s="16" t="s">
        <v>47</v>
      </c>
      <c r="U52" s="16" t="s">
        <v>47</v>
      </c>
      <c r="V52" s="16"/>
      <c r="W52" s="16" t="s">
        <v>47</v>
      </c>
      <c r="X52" s="16" t="s">
        <v>47</v>
      </c>
      <c r="Y52" s="16"/>
      <c r="Z52" s="8">
        <v>1</v>
      </c>
      <c r="AA52" s="11"/>
      <c r="AB52" s="16"/>
      <c r="AC52" s="16" t="s">
        <v>47</v>
      </c>
      <c r="AD52" s="16" t="s">
        <v>47</v>
      </c>
      <c r="AE52" s="16"/>
      <c r="AF52" s="16" t="s">
        <v>47</v>
      </c>
      <c r="AG52" s="16" t="s">
        <v>47</v>
      </c>
      <c r="AH52" s="16"/>
      <c r="AI52" s="16" t="s">
        <v>47</v>
      </c>
      <c r="AJ52" s="16" t="s">
        <v>47</v>
      </c>
      <c r="AK52" s="16"/>
      <c r="AL52" s="16" t="s">
        <v>47</v>
      </c>
      <c r="AM52" s="16" t="s">
        <v>47</v>
      </c>
      <c r="AN52" s="16"/>
      <c r="AO52" s="16" t="s">
        <v>47</v>
      </c>
      <c r="AP52" s="16" t="s">
        <v>47</v>
      </c>
      <c r="AQ52" s="16"/>
      <c r="AR52" s="8">
        <f>+H52+Z52</f>
        <v>2</v>
      </c>
      <c r="AS52" s="11">
        <f>+I52+AA52</f>
        <v>0</v>
      </c>
      <c r="AT52" s="20"/>
      <c r="AU52" s="6"/>
      <c r="AV52" s="59" t="s">
        <v>132</v>
      </c>
      <c r="AW52" s="10"/>
    </row>
    <row r="53" spans="1:49" s="26" customFormat="1" ht="60" x14ac:dyDescent="0.25">
      <c r="A53" s="119" t="s">
        <v>133</v>
      </c>
      <c r="B53" s="10" t="s">
        <v>44</v>
      </c>
      <c r="C53" s="10" t="s">
        <v>44</v>
      </c>
      <c r="D53" s="10" t="s">
        <v>44</v>
      </c>
      <c r="E53" s="10" t="s">
        <v>44</v>
      </c>
      <c r="F53" s="14" t="s">
        <v>131</v>
      </c>
      <c r="G53" s="107" t="s">
        <v>118</v>
      </c>
      <c r="H53" s="8">
        <v>1</v>
      </c>
      <c r="I53" s="11"/>
      <c r="J53" s="16"/>
      <c r="K53" s="16" t="s">
        <v>47</v>
      </c>
      <c r="L53" s="16" t="s">
        <v>47</v>
      </c>
      <c r="M53" s="16"/>
      <c r="N53" s="16" t="s">
        <v>47</v>
      </c>
      <c r="O53" s="16" t="s">
        <v>47</v>
      </c>
      <c r="P53" s="16"/>
      <c r="Q53" s="16" t="s">
        <v>47</v>
      </c>
      <c r="R53" s="16" t="s">
        <v>47</v>
      </c>
      <c r="S53" s="16"/>
      <c r="T53" s="16" t="s">
        <v>47</v>
      </c>
      <c r="U53" s="16" t="s">
        <v>47</v>
      </c>
      <c r="V53" s="16"/>
      <c r="W53" s="16" t="s">
        <v>47</v>
      </c>
      <c r="X53" s="16" t="s">
        <v>47</v>
      </c>
      <c r="Y53" s="16"/>
      <c r="Z53" s="8">
        <v>1</v>
      </c>
      <c r="AA53" s="11"/>
      <c r="AB53" s="16"/>
      <c r="AC53" s="16" t="s">
        <v>47</v>
      </c>
      <c r="AD53" s="16" t="s">
        <v>47</v>
      </c>
      <c r="AE53" s="16"/>
      <c r="AF53" s="16" t="s">
        <v>47</v>
      </c>
      <c r="AG53" s="16" t="s">
        <v>47</v>
      </c>
      <c r="AH53" s="16"/>
      <c r="AI53" s="16" t="s">
        <v>47</v>
      </c>
      <c r="AJ53" s="16" t="s">
        <v>47</v>
      </c>
      <c r="AK53" s="16"/>
      <c r="AL53" s="16" t="s">
        <v>47</v>
      </c>
      <c r="AM53" s="16" t="s">
        <v>47</v>
      </c>
      <c r="AN53" s="16"/>
      <c r="AO53" s="16" t="s">
        <v>47</v>
      </c>
      <c r="AP53" s="16" t="s">
        <v>47</v>
      </c>
      <c r="AQ53" s="16"/>
      <c r="AR53" s="8">
        <f>+H53+Z53</f>
        <v>2</v>
      </c>
      <c r="AS53" s="11">
        <f>+I53+AA53</f>
        <v>0</v>
      </c>
      <c r="AT53" s="20"/>
      <c r="AU53" s="6"/>
      <c r="AV53" s="59" t="s">
        <v>132</v>
      </c>
      <c r="AW53" s="10"/>
    </row>
    <row r="54" spans="1:49" s="26" customFormat="1" ht="60" x14ac:dyDescent="0.25">
      <c r="A54" s="47" t="s">
        <v>134</v>
      </c>
      <c r="B54" s="10" t="s">
        <v>47</v>
      </c>
      <c r="C54" s="10" t="s">
        <v>47</v>
      </c>
      <c r="D54" s="10" t="s">
        <v>135</v>
      </c>
      <c r="E54" s="10" t="s">
        <v>47</v>
      </c>
      <c r="F54" s="14" t="s">
        <v>131</v>
      </c>
      <c r="G54" s="107" t="s">
        <v>123</v>
      </c>
      <c r="H54" s="8">
        <v>1</v>
      </c>
      <c r="I54" s="11"/>
      <c r="J54" s="16"/>
      <c r="K54" s="8">
        <v>1</v>
      </c>
      <c r="L54" s="11"/>
      <c r="M54" s="16"/>
      <c r="N54" s="8">
        <v>1</v>
      </c>
      <c r="O54" s="11"/>
      <c r="P54" s="16"/>
      <c r="Q54" s="8">
        <v>1</v>
      </c>
      <c r="R54" s="11"/>
      <c r="S54" s="16"/>
      <c r="T54" s="8">
        <v>1</v>
      </c>
      <c r="U54" s="11"/>
      <c r="V54" s="16"/>
      <c r="W54" s="8">
        <v>1</v>
      </c>
      <c r="X54" s="11"/>
      <c r="Y54" s="16"/>
      <c r="Z54" s="8">
        <v>1</v>
      </c>
      <c r="AA54" s="11"/>
      <c r="AB54" s="16"/>
      <c r="AC54" s="8">
        <v>1</v>
      </c>
      <c r="AD54" s="11"/>
      <c r="AE54" s="16"/>
      <c r="AF54" s="8">
        <v>1</v>
      </c>
      <c r="AG54" s="11"/>
      <c r="AH54" s="16"/>
      <c r="AI54" s="8">
        <v>1</v>
      </c>
      <c r="AJ54" s="11"/>
      <c r="AK54" s="16"/>
      <c r="AL54" s="8">
        <v>1</v>
      </c>
      <c r="AM54" s="11"/>
      <c r="AN54" s="16"/>
      <c r="AO54" s="8">
        <v>1</v>
      </c>
      <c r="AP54" s="11"/>
      <c r="AQ54" s="16"/>
      <c r="AR54" s="8">
        <f>H54+K54+N54+Q54+T54+W54+Z54+AC54+AF54+AI54+AL54+AO54</f>
        <v>12</v>
      </c>
      <c r="AS54" s="11">
        <f>I54+L54+O54+R54+U54+X54+AA54+AD54+AG54+AJ54+AM54+AP54</f>
        <v>0</v>
      </c>
      <c r="AT54" s="20"/>
      <c r="AU54" s="6"/>
      <c r="AV54" s="59" t="s">
        <v>132</v>
      </c>
      <c r="AW54" s="10"/>
    </row>
    <row r="55" spans="1:49" s="25" customFormat="1" ht="54.75" customHeight="1" x14ac:dyDescent="0.25">
      <c r="A55" s="47" t="s">
        <v>136</v>
      </c>
      <c r="B55" s="10" t="s">
        <v>47</v>
      </c>
      <c r="C55" s="10" t="s">
        <v>47</v>
      </c>
      <c r="D55" s="10" t="s">
        <v>135</v>
      </c>
      <c r="E55" s="10" t="s">
        <v>47</v>
      </c>
      <c r="F55" s="14" t="s">
        <v>131</v>
      </c>
      <c r="G55" s="107" t="s">
        <v>123</v>
      </c>
      <c r="H55" s="8">
        <v>1</v>
      </c>
      <c r="I55" s="11"/>
      <c r="J55" s="16"/>
      <c r="K55" s="8">
        <v>1</v>
      </c>
      <c r="L55" s="11"/>
      <c r="M55" s="16"/>
      <c r="N55" s="8">
        <v>1</v>
      </c>
      <c r="O55" s="11"/>
      <c r="P55" s="16"/>
      <c r="Q55" s="8">
        <v>1</v>
      </c>
      <c r="R55" s="11"/>
      <c r="S55" s="16"/>
      <c r="T55" s="8">
        <v>1</v>
      </c>
      <c r="U55" s="11"/>
      <c r="V55" s="16"/>
      <c r="W55" s="8">
        <v>1</v>
      </c>
      <c r="X55" s="11"/>
      <c r="Y55" s="16"/>
      <c r="Z55" s="8">
        <v>1</v>
      </c>
      <c r="AA55" s="11"/>
      <c r="AB55" s="16"/>
      <c r="AC55" s="8">
        <v>1</v>
      </c>
      <c r="AD55" s="11"/>
      <c r="AE55" s="16"/>
      <c r="AF55" s="8">
        <v>1</v>
      </c>
      <c r="AG55" s="11"/>
      <c r="AH55" s="16"/>
      <c r="AI55" s="8">
        <v>1</v>
      </c>
      <c r="AJ55" s="11"/>
      <c r="AK55" s="16"/>
      <c r="AL55" s="8">
        <v>1</v>
      </c>
      <c r="AM55" s="11"/>
      <c r="AN55" s="16"/>
      <c r="AO55" s="8">
        <v>1</v>
      </c>
      <c r="AP55" s="11"/>
      <c r="AQ55" s="16"/>
      <c r="AR55" s="8">
        <f>H55+K55+N55+Q55+T55+W55+Z55+AC55+AF55+AI55+AL55+AO55</f>
        <v>12</v>
      </c>
      <c r="AS55" s="11">
        <f>I55+L55+O55+R55+U55+X55+AA55+AD55+AG55+AJ55+AM55+AP55</f>
        <v>0</v>
      </c>
      <c r="AT55" s="20"/>
      <c r="AU55" s="6"/>
      <c r="AV55" s="59" t="s">
        <v>132</v>
      </c>
      <c r="AW55" s="10"/>
    </row>
    <row r="56" spans="1:49" s="25" customFormat="1" ht="97.5" customHeight="1" x14ac:dyDescent="0.25">
      <c r="A56" s="108" t="s">
        <v>137</v>
      </c>
      <c r="B56" s="10" t="s">
        <v>44</v>
      </c>
      <c r="C56" s="10" t="s">
        <v>44</v>
      </c>
      <c r="D56" s="10" t="s">
        <v>44</v>
      </c>
      <c r="E56" s="10" t="s">
        <v>44</v>
      </c>
      <c r="F56" s="14" t="s">
        <v>138</v>
      </c>
      <c r="G56" s="63" t="s">
        <v>118</v>
      </c>
      <c r="H56" s="6" t="s">
        <v>47</v>
      </c>
      <c r="I56" s="6" t="s">
        <v>47</v>
      </c>
      <c r="J56" s="16"/>
      <c r="K56" s="8">
        <v>1</v>
      </c>
      <c r="L56" s="11"/>
      <c r="M56" s="16"/>
      <c r="N56" s="6" t="s">
        <v>47</v>
      </c>
      <c r="O56" s="6" t="s">
        <v>47</v>
      </c>
      <c r="P56" s="16"/>
      <c r="Q56" s="6" t="s">
        <v>47</v>
      </c>
      <c r="R56" s="6" t="s">
        <v>47</v>
      </c>
      <c r="S56" s="16"/>
      <c r="T56" s="6" t="s">
        <v>47</v>
      </c>
      <c r="U56" s="6" t="s">
        <v>47</v>
      </c>
      <c r="V56" s="16"/>
      <c r="W56" s="6" t="s">
        <v>47</v>
      </c>
      <c r="X56" s="6" t="s">
        <v>47</v>
      </c>
      <c r="Y56" s="16"/>
      <c r="Z56" s="8">
        <v>1</v>
      </c>
      <c r="AA56" s="11"/>
      <c r="AB56" s="16"/>
      <c r="AC56" s="6" t="s">
        <v>47</v>
      </c>
      <c r="AD56" s="6" t="s">
        <v>47</v>
      </c>
      <c r="AE56" s="16"/>
      <c r="AF56" s="6" t="s">
        <v>47</v>
      </c>
      <c r="AG56" s="6" t="s">
        <v>47</v>
      </c>
      <c r="AH56" s="16"/>
      <c r="AI56" s="6" t="s">
        <v>47</v>
      </c>
      <c r="AJ56" s="6" t="s">
        <v>47</v>
      </c>
      <c r="AK56" s="16"/>
      <c r="AL56" s="6" t="s">
        <v>47</v>
      </c>
      <c r="AM56" s="6" t="s">
        <v>47</v>
      </c>
      <c r="AN56" s="16"/>
      <c r="AO56" s="6" t="s">
        <v>47</v>
      </c>
      <c r="AP56" s="6" t="s">
        <v>47</v>
      </c>
      <c r="AQ56" s="16"/>
      <c r="AR56" s="8">
        <f t="shared" ref="AR56:AS59" si="0">+K56+Z56</f>
        <v>2</v>
      </c>
      <c r="AS56" s="11">
        <f t="shared" si="0"/>
        <v>0</v>
      </c>
      <c r="AT56" s="20"/>
      <c r="AU56" s="6"/>
      <c r="AV56" s="59" t="s">
        <v>132</v>
      </c>
      <c r="AW56" s="10"/>
    </row>
    <row r="57" spans="1:49" s="10" customFormat="1" ht="99.75" customHeight="1" x14ac:dyDescent="0.25">
      <c r="A57" s="108" t="s">
        <v>139</v>
      </c>
      <c r="B57" s="10" t="s">
        <v>44</v>
      </c>
      <c r="C57" s="10" t="s">
        <v>44</v>
      </c>
      <c r="D57" s="10" t="s">
        <v>44</v>
      </c>
      <c r="E57" s="10" t="s">
        <v>44</v>
      </c>
      <c r="F57" s="14" t="s">
        <v>140</v>
      </c>
      <c r="G57" s="63" t="s">
        <v>118</v>
      </c>
      <c r="H57" s="6" t="s">
        <v>47</v>
      </c>
      <c r="I57" s="6" t="s">
        <v>47</v>
      </c>
      <c r="J57" s="16"/>
      <c r="K57" s="8">
        <v>1</v>
      </c>
      <c r="L57" s="11"/>
      <c r="M57" s="16"/>
      <c r="N57" s="6" t="s">
        <v>47</v>
      </c>
      <c r="O57" s="6" t="s">
        <v>47</v>
      </c>
      <c r="P57" s="16"/>
      <c r="Q57" s="6" t="s">
        <v>47</v>
      </c>
      <c r="R57" s="6" t="s">
        <v>47</v>
      </c>
      <c r="S57" s="16"/>
      <c r="T57" s="6" t="s">
        <v>47</v>
      </c>
      <c r="U57" s="6" t="s">
        <v>47</v>
      </c>
      <c r="V57" s="16"/>
      <c r="W57" s="6" t="s">
        <v>47</v>
      </c>
      <c r="X57" s="6" t="s">
        <v>47</v>
      </c>
      <c r="Y57" s="16"/>
      <c r="Z57" s="8">
        <v>1</v>
      </c>
      <c r="AA57" s="11"/>
      <c r="AB57" s="16"/>
      <c r="AC57" s="6" t="s">
        <v>47</v>
      </c>
      <c r="AD57" s="6" t="s">
        <v>47</v>
      </c>
      <c r="AE57" s="16"/>
      <c r="AF57" s="6" t="s">
        <v>47</v>
      </c>
      <c r="AG57" s="6" t="s">
        <v>47</v>
      </c>
      <c r="AH57" s="16"/>
      <c r="AI57" s="6" t="s">
        <v>47</v>
      </c>
      <c r="AJ57" s="6" t="s">
        <v>47</v>
      </c>
      <c r="AK57" s="16"/>
      <c r="AL57" s="6" t="s">
        <v>47</v>
      </c>
      <c r="AM57" s="6" t="s">
        <v>47</v>
      </c>
      <c r="AN57" s="16"/>
      <c r="AO57" s="6" t="s">
        <v>47</v>
      </c>
      <c r="AP57" s="6" t="s">
        <v>47</v>
      </c>
      <c r="AQ57" s="16"/>
      <c r="AR57" s="8">
        <f t="shared" si="0"/>
        <v>2</v>
      </c>
      <c r="AS57" s="11">
        <f t="shared" si="0"/>
        <v>0</v>
      </c>
      <c r="AT57" s="20"/>
      <c r="AU57" s="6"/>
      <c r="AV57" s="59" t="s">
        <v>132</v>
      </c>
    </row>
    <row r="58" spans="1:49" s="10" customFormat="1" ht="75" x14ac:dyDescent="0.25">
      <c r="A58" s="44" t="s">
        <v>141</v>
      </c>
      <c r="B58" s="10" t="s">
        <v>47</v>
      </c>
      <c r="C58" s="10" t="s">
        <v>47</v>
      </c>
      <c r="D58" s="10" t="s">
        <v>112</v>
      </c>
      <c r="E58" s="10" t="s">
        <v>47</v>
      </c>
      <c r="F58" s="14" t="s">
        <v>142</v>
      </c>
      <c r="G58" s="63" t="s">
        <v>118</v>
      </c>
      <c r="H58" s="6" t="s">
        <v>47</v>
      </c>
      <c r="I58" s="6" t="s">
        <v>47</v>
      </c>
      <c r="J58" s="16"/>
      <c r="K58" s="8">
        <v>1</v>
      </c>
      <c r="L58" s="19"/>
      <c r="M58" s="16"/>
      <c r="N58" s="6" t="s">
        <v>47</v>
      </c>
      <c r="O58" s="6" t="s">
        <v>47</v>
      </c>
      <c r="P58" s="16"/>
      <c r="Q58" s="6" t="s">
        <v>47</v>
      </c>
      <c r="R58" s="6" t="s">
        <v>47</v>
      </c>
      <c r="S58" s="16"/>
      <c r="T58" s="6" t="s">
        <v>47</v>
      </c>
      <c r="U58" s="6" t="s">
        <v>47</v>
      </c>
      <c r="V58" s="16"/>
      <c r="W58" s="6" t="s">
        <v>47</v>
      </c>
      <c r="X58" s="6" t="s">
        <v>47</v>
      </c>
      <c r="Y58" s="16"/>
      <c r="Z58" s="8">
        <v>1</v>
      </c>
      <c r="AA58" s="11"/>
      <c r="AB58" s="16"/>
      <c r="AC58" s="6" t="s">
        <v>47</v>
      </c>
      <c r="AD58" s="6" t="s">
        <v>47</v>
      </c>
      <c r="AE58" s="16"/>
      <c r="AF58" s="6" t="s">
        <v>47</v>
      </c>
      <c r="AG58" s="6" t="s">
        <v>47</v>
      </c>
      <c r="AH58" s="16"/>
      <c r="AI58" s="6" t="s">
        <v>47</v>
      </c>
      <c r="AJ58" s="6" t="s">
        <v>47</v>
      </c>
      <c r="AK58" s="16"/>
      <c r="AL58" s="6" t="s">
        <v>47</v>
      </c>
      <c r="AM58" s="6" t="s">
        <v>47</v>
      </c>
      <c r="AN58" s="16"/>
      <c r="AO58" s="6" t="s">
        <v>47</v>
      </c>
      <c r="AP58" s="6" t="s">
        <v>47</v>
      </c>
      <c r="AQ58" s="16"/>
      <c r="AR58" s="8">
        <f t="shared" si="0"/>
        <v>2</v>
      </c>
      <c r="AS58" s="11">
        <f t="shared" si="0"/>
        <v>0</v>
      </c>
      <c r="AT58" s="20"/>
      <c r="AU58" s="12"/>
      <c r="AV58" s="59" t="s">
        <v>143</v>
      </c>
    </row>
    <row r="59" spans="1:49" s="10" customFormat="1" ht="75" x14ac:dyDescent="0.25">
      <c r="A59" s="44" t="s">
        <v>144</v>
      </c>
      <c r="B59" s="10" t="s">
        <v>47</v>
      </c>
      <c r="C59" s="10" t="s">
        <v>47</v>
      </c>
      <c r="D59" s="10" t="s">
        <v>112</v>
      </c>
      <c r="E59" s="10" t="s">
        <v>47</v>
      </c>
      <c r="F59" s="14" t="s">
        <v>142</v>
      </c>
      <c r="G59" s="63" t="s">
        <v>118</v>
      </c>
      <c r="H59" s="6" t="s">
        <v>47</v>
      </c>
      <c r="I59" s="6" t="s">
        <v>47</v>
      </c>
      <c r="J59" s="16"/>
      <c r="K59" s="8">
        <v>1</v>
      </c>
      <c r="L59" s="19"/>
      <c r="M59" s="16"/>
      <c r="N59" s="6" t="s">
        <v>47</v>
      </c>
      <c r="O59" s="6" t="s">
        <v>47</v>
      </c>
      <c r="P59" s="16"/>
      <c r="Q59" s="6" t="s">
        <v>47</v>
      </c>
      <c r="R59" s="6" t="s">
        <v>47</v>
      </c>
      <c r="S59" s="16"/>
      <c r="T59" s="6" t="s">
        <v>47</v>
      </c>
      <c r="U59" s="6" t="s">
        <v>47</v>
      </c>
      <c r="V59" s="16"/>
      <c r="W59" s="6" t="s">
        <v>47</v>
      </c>
      <c r="X59" s="6" t="s">
        <v>47</v>
      </c>
      <c r="Y59" s="16"/>
      <c r="Z59" s="8">
        <v>1</v>
      </c>
      <c r="AA59" s="11"/>
      <c r="AB59" s="16"/>
      <c r="AC59" s="6" t="s">
        <v>47</v>
      </c>
      <c r="AD59" s="6" t="s">
        <v>47</v>
      </c>
      <c r="AE59" s="16"/>
      <c r="AF59" s="6" t="s">
        <v>47</v>
      </c>
      <c r="AG59" s="6" t="s">
        <v>47</v>
      </c>
      <c r="AH59" s="16"/>
      <c r="AI59" s="6" t="s">
        <v>47</v>
      </c>
      <c r="AJ59" s="6" t="s">
        <v>47</v>
      </c>
      <c r="AK59" s="16"/>
      <c r="AL59" s="6" t="s">
        <v>47</v>
      </c>
      <c r="AM59" s="6" t="s">
        <v>47</v>
      </c>
      <c r="AN59" s="16"/>
      <c r="AO59" s="6" t="s">
        <v>47</v>
      </c>
      <c r="AP59" s="6" t="s">
        <v>47</v>
      </c>
      <c r="AQ59" s="16"/>
      <c r="AR59" s="8">
        <f t="shared" si="0"/>
        <v>2</v>
      </c>
      <c r="AS59" s="11">
        <f t="shared" si="0"/>
        <v>0</v>
      </c>
      <c r="AT59" s="20"/>
      <c r="AU59" s="12"/>
      <c r="AV59" s="59" t="s">
        <v>143</v>
      </c>
    </row>
    <row r="60" spans="1:49" s="16" customFormat="1" ht="52.5" customHeight="1" x14ac:dyDescent="0.25">
      <c r="A60" s="44" t="s">
        <v>145</v>
      </c>
      <c r="B60" s="10" t="s">
        <v>44</v>
      </c>
      <c r="C60" s="10" t="s">
        <v>44</v>
      </c>
      <c r="D60" s="10" t="s">
        <v>44</v>
      </c>
      <c r="E60" s="10" t="s">
        <v>44</v>
      </c>
      <c r="F60" s="14" t="s">
        <v>146</v>
      </c>
      <c r="G60" s="63" t="s">
        <v>51</v>
      </c>
      <c r="H60" s="6" t="s">
        <v>47</v>
      </c>
      <c r="I60" s="6" t="s">
        <v>47</v>
      </c>
      <c r="J60" s="10"/>
      <c r="K60" s="6" t="s">
        <v>47</v>
      </c>
      <c r="L60" s="6" t="s">
        <v>47</v>
      </c>
      <c r="M60" s="10"/>
      <c r="N60" s="8">
        <v>1</v>
      </c>
      <c r="O60" s="11"/>
      <c r="P60" s="12"/>
      <c r="Q60" s="6" t="s">
        <v>47</v>
      </c>
      <c r="R60" s="6" t="s">
        <v>47</v>
      </c>
      <c r="S60" s="10"/>
      <c r="T60" s="10" t="s">
        <v>47</v>
      </c>
      <c r="U60" s="10" t="s">
        <v>47</v>
      </c>
      <c r="V60" s="10"/>
      <c r="W60" s="6" t="s">
        <v>47</v>
      </c>
      <c r="X60" s="6" t="s">
        <v>47</v>
      </c>
      <c r="Y60" s="10"/>
      <c r="Z60" s="6" t="s">
        <v>47</v>
      </c>
      <c r="AA60" s="6" t="s">
        <v>47</v>
      </c>
      <c r="AB60" s="10"/>
      <c r="AC60" s="6" t="s">
        <v>47</v>
      </c>
      <c r="AD60" s="6" t="s">
        <v>47</v>
      </c>
      <c r="AE60" s="10"/>
      <c r="AF60" s="6" t="s">
        <v>47</v>
      </c>
      <c r="AG60" s="6" t="s">
        <v>47</v>
      </c>
      <c r="AH60" s="10"/>
      <c r="AI60" s="6" t="s">
        <v>47</v>
      </c>
      <c r="AJ60" s="6" t="s">
        <v>47</v>
      </c>
      <c r="AK60" s="10"/>
      <c r="AL60" s="6" t="s">
        <v>47</v>
      </c>
      <c r="AM60" s="6" t="s">
        <v>47</v>
      </c>
      <c r="AN60" s="10"/>
      <c r="AO60" s="6" t="s">
        <v>47</v>
      </c>
      <c r="AP60" s="6" t="s">
        <v>47</v>
      </c>
      <c r="AQ60" s="17"/>
      <c r="AR60" s="8">
        <f>N60</f>
        <v>1</v>
      </c>
      <c r="AS60" s="11">
        <f>O60</f>
        <v>0</v>
      </c>
      <c r="AT60" s="48"/>
      <c r="AU60" s="6"/>
      <c r="AV60" s="59" t="s">
        <v>59</v>
      </c>
    </row>
    <row r="61" spans="1:49" s="10" customFormat="1" ht="45" x14ac:dyDescent="0.25">
      <c r="A61" s="44" t="s">
        <v>147</v>
      </c>
      <c r="B61" s="10" t="s">
        <v>44</v>
      </c>
      <c r="C61" s="10" t="s">
        <v>44</v>
      </c>
      <c r="D61" s="10" t="s">
        <v>44</v>
      </c>
      <c r="E61" s="10" t="s">
        <v>44</v>
      </c>
      <c r="F61" s="14" t="s">
        <v>146</v>
      </c>
      <c r="G61" s="63" t="s">
        <v>51</v>
      </c>
      <c r="H61" s="6" t="s">
        <v>47</v>
      </c>
      <c r="I61" s="6" t="s">
        <v>47</v>
      </c>
      <c r="K61" s="6" t="s">
        <v>47</v>
      </c>
      <c r="L61" s="6" t="s">
        <v>47</v>
      </c>
      <c r="N61" s="8">
        <v>1</v>
      </c>
      <c r="O61" s="11"/>
      <c r="P61" s="12"/>
      <c r="Q61" s="6" t="s">
        <v>47</v>
      </c>
      <c r="R61" s="6" t="s">
        <v>47</v>
      </c>
      <c r="T61" s="10" t="s">
        <v>47</v>
      </c>
      <c r="U61" s="10" t="s">
        <v>47</v>
      </c>
      <c r="W61" s="6" t="s">
        <v>47</v>
      </c>
      <c r="X61" s="6" t="s">
        <v>47</v>
      </c>
      <c r="Z61" s="6" t="s">
        <v>47</v>
      </c>
      <c r="AA61" s="6" t="s">
        <v>47</v>
      </c>
      <c r="AC61" s="6" t="s">
        <v>47</v>
      </c>
      <c r="AD61" s="6" t="s">
        <v>47</v>
      </c>
      <c r="AF61" s="6" t="s">
        <v>47</v>
      </c>
      <c r="AG61" s="6" t="s">
        <v>47</v>
      </c>
      <c r="AI61" s="6" t="s">
        <v>47</v>
      </c>
      <c r="AJ61" s="6" t="s">
        <v>47</v>
      </c>
      <c r="AL61" s="6" t="s">
        <v>47</v>
      </c>
      <c r="AM61" s="6" t="s">
        <v>47</v>
      </c>
      <c r="AO61" s="6" t="s">
        <v>47</v>
      </c>
      <c r="AP61" s="6" t="s">
        <v>47</v>
      </c>
      <c r="AQ61" s="17"/>
      <c r="AR61" s="8">
        <f>N61</f>
        <v>1</v>
      </c>
      <c r="AS61" s="11">
        <f>O61</f>
        <v>0</v>
      </c>
      <c r="AT61" s="48"/>
      <c r="AU61" s="6"/>
      <c r="AV61" s="59" t="s">
        <v>59</v>
      </c>
    </row>
    <row r="62" spans="1:49" s="10" customFormat="1" ht="60.75" customHeight="1" x14ac:dyDescent="0.25">
      <c r="A62" s="44" t="s">
        <v>148</v>
      </c>
      <c r="B62" s="10" t="s">
        <v>44</v>
      </c>
      <c r="C62" s="10" t="s">
        <v>44</v>
      </c>
      <c r="D62" s="10" t="s">
        <v>44</v>
      </c>
      <c r="E62" s="10" t="s">
        <v>44</v>
      </c>
      <c r="F62" s="14" t="s">
        <v>149</v>
      </c>
      <c r="G62" s="63" t="s">
        <v>51</v>
      </c>
      <c r="H62" s="8">
        <v>19</v>
      </c>
      <c r="I62" s="11"/>
      <c r="J62" s="12"/>
      <c r="K62" s="6" t="s">
        <v>47</v>
      </c>
      <c r="L62" s="6" t="s">
        <v>47</v>
      </c>
      <c r="N62" s="6" t="s">
        <v>47</v>
      </c>
      <c r="O62" s="6" t="s">
        <v>47</v>
      </c>
      <c r="Q62" s="6" t="s">
        <v>47</v>
      </c>
      <c r="R62" s="6" t="s">
        <v>47</v>
      </c>
      <c r="T62" s="6" t="s">
        <v>47</v>
      </c>
      <c r="U62" s="6" t="s">
        <v>47</v>
      </c>
      <c r="W62" s="6" t="s">
        <v>47</v>
      </c>
      <c r="X62" s="6" t="s">
        <v>47</v>
      </c>
      <c r="Z62" s="6" t="s">
        <v>47</v>
      </c>
      <c r="AA62" s="6" t="s">
        <v>47</v>
      </c>
      <c r="AC62" s="6" t="s">
        <v>47</v>
      </c>
      <c r="AD62" s="6" t="s">
        <v>47</v>
      </c>
      <c r="AF62" s="6" t="s">
        <v>47</v>
      </c>
      <c r="AG62" s="6" t="s">
        <v>47</v>
      </c>
      <c r="AI62" s="6" t="s">
        <v>47</v>
      </c>
      <c r="AJ62" s="6" t="s">
        <v>47</v>
      </c>
      <c r="AL62" s="6" t="s">
        <v>47</v>
      </c>
      <c r="AM62" s="6" t="s">
        <v>47</v>
      </c>
      <c r="AO62" s="6" t="s">
        <v>47</v>
      </c>
      <c r="AP62" s="6" t="s">
        <v>47</v>
      </c>
      <c r="AR62" s="8">
        <f>H62</f>
        <v>19</v>
      </c>
      <c r="AS62" s="11">
        <f>I62</f>
        <v>0</v>
      </c>
      <c r="AT62" s="20"/>
      <c r="AV62" s="59" t="s">
        <v>98</v>
      </c>
    </row>
    <row r="63" spans="1:49" s="10" customFormat="1" ht="75" x14ac:dyDescent="0.25">
      <c r="A63" s="44" t="s">
        <v>150</v>
      </c>
      <c r="B63" s="16" t="s">
        <v>47</v>
      </c>
      <c r="C63" s="16" t="s">
        <v>47</v>
      </c>
      <c r="D63" s="16" t="s">
        <v>47</v>
      </c>
      <c r="E63" s="16" t="s">
        <v>151</v>
      </c>
      <c r="F63" s="14" t="s">
        <v>152</v>
      </c>
      <c r="G63" s="16" t="s">
        <v>51</v>
      </c>
      <c r="H63" s="6" t="s">
        <v>47</v>
      </c>
      <c r="I63" s="6" t="s">
        <v>47</v>
      </c>
      <c r="J63" s="16"/>
      <c r="K63" s="6" t="s">
        <v>47</v>
      </c>
      <c r="L63" s="6" t="s">
        <v>47</v>
      </c>
      <c r="M63" s="14"/>
      <c r="N63" s="8">
        <v>1</v>
      </c>
      <c r="O63" s="11"/>
      <c r="P63" s="16"/>
      <c r="Q63" s="6" t="s">
        <v>47</v>
      </c>
      <c r="R63" s="6" t="s">
        <v>47</v>
      </c>
      <c r="S63" s="16"/>
      <c r="T63" s="6" t="s">
        <v>47</v>
      </c>
      <c r="U63" s="6" t="s">
        <v>47</v>
      </c>
      <c r="V63" s="16"/>
      <c r="W63" s="6" t="s">
        <v>47</v>
      </c>
      <c r="X63" s="6" t="s">
        <v>47</v>
      </c>
      <c r="Y63" s="16"/>
      <c r="Z63" s="6" t="s">
        <v>47</v>
      </c>
      <c r="AA63" s="6" t="s">
        <v>47</v>
      </c>
      <c r="AB63" s="16"/>
      <c r="AC63" s="6" t="s">
        <v>47</v>
      </c>
      <c r="AD63" s="6" t="s">
        <v>47</v>
      </c>
      <c r="AE63" s="16"/>
      <c r="AF63" s="6" t="s">
        <v>47</v>
      </c>
      <c r="AG63" s="6" t="s">
        <v>47</v>
      </c>
      <c r="AH63" s="16"/>
      <c r="AI63" s="6" t="s">
        <v>47</v>
      </c>
      <c r="AJ63" s="6" t="s">
        <v>47</v>
      </c>
      <c r="AK63" s="16"/>
      <c r="AL63" s="6" t="s">
        <v>47</v>
      </c>
      <c r="AM63" s="6" t="s">
        <v>47</v>
      </c>
      <c r="AN63" s="16"/>
      <c r="AO63" s="6" t="s">
        <v>47</v>
      </c>
      <c r="AP63" s="6" t="s">
        <v>47</v>
      </c>
      <c r="AQ63" s="16"/>
      <c r="AR63" s="8">
        <f>N63</f>
        <v>1</v>
      </c>
      <c r="AS63" s="11">
        <f>O63</f>
        <v>0</v>
      </c>
      <c r="AT63" s="22"/>
      <c r="AU63" s="14"/>
      <c r="AV63" s="59" t="s">
        <v>98</v>
      </c>
    </row>
    <row r="64" spans="1:49" s="10" customFormat="1" ht="75" x14ac:dyDescent="0.25">
      <c r="A64" s="44" t="s">
        <v>153</v>
      </c>
      <c r="B64" s="10" t="s">
        <v>44</v>
      </c>
      <c r="C64" s="10" t="s">
        <v>44</v>
      </c>
      <c r="D64" s="10" t="s">
        <v>44</v>
      </c>
      <c r="E64" s="10" t="s">
        <v>44</v>
      </c>
      <c r="F64" s="14" t="s">
        <v>154</v>
      </c>
      <c r="G64" s="107" t="s">
        <v>118</v>
      </c>
      <c r="H64" s="8">
        <v>1</v>
      </c>
      <c r="I64" s="11"/>
      <c r="J64" s="12"/>
      <c r="K64" s="6" t="s">
        <v>47</v>
      </c>
      <c r="L64" s="6" t="s">
        <v>47</v>
      </c>
      <c r="N64" s="10" t="s">
        <v>47</v>
      </c>
      <c r="O64" s="10" t="s">
        <v>47</v>
      </c>
      <c r="Q64" s="6" t="s">
        <v>47</v>
      </c>
      <c r="R64" s="6" t="s">
        <v>47</v>
      </c>
      <c r="T64" s="6" t="s">
        <v>47</v>
      </c>
      <c r="U64" s="6" t="s">
        <v>47</v>
      </c>
      <c r="W64" s="6" t="s">
        <v>47</v>
      </c>
      <c r="X64" s="6" t="s">
        <v>47</v>
      </c>
      <c r="Y64" s="10" t="s">
        <v>47</v>
      </c>
      <c r="Z64" s="8">
        <v>1</v>
      </c>
      <c r="AA64" s="11"/>
      <c r="AB64" s="12"/>
      <c r="AC64" s="6" t="s">
        <v>47</v>
      </c>
      <c r="AD64" s="6" t="s">
        <v>47</v>
      </c>
      <c r="AF64" s="6" t="s">
        <v>47</v>
      </c>
      <c r="AG64" s="6" t="s">
        <v>47</v>
      </c>
      <c r="AI64" s="6" t="s">
        <v>47</v>
      </c>
      <c r="AJ64" s="6" t="s">
        <v>47</v>
      </c>
      <c r="AL64" s="6" t="s">
        <v>47</v>
      </c>
      <c r="AM64" s="6" t="s">
        <v>47</v>
      </c>
      <c r="AO64" s="6" t="s">
        <v>47</v>
      </c>
      <c r="AP64" s="6" t="s">
        <v>47</v>
      </c>
      <c r="AR64" s="8">
        <f>+H64+Z64</f>
        <v>2</v>
      </c>
      <c r="AS64" s="11">
        <f>+I64+AA64</f>
        <v>0</v>
      </c>
      <c r="AT64" s="20"/>
      <c r="AV64" s="59" t="s">
        <v>52</v>
      </c>
    </row>
    <row r="65" spans="1:49" s="25" customFormat="1" ht="150" x14ac:dyDescent="0.25">
      <c r="A65" s="44" t="s">
        <v>155</v>
      </c>
      <c r="B65" s="10" t="s">
        <v>76</v>
      </c>
      <c r="C65" s="10" t="s">
        <v>47</v>
      </c>
      <c r="D65" s="10" t="s">
        <v>156</v>
      </c>
      <c r="E65" s="10" t="s">
        <v>47</v>
      </c>
      <c r="F65" s="12" t="s">
        <v>157</v>
      </c>
      <c r="G65" s="10" t="s">
        <v>51</v>
      </c>
      <c r="H65" s="6" t="s">
        <v>47</v>
      </c>
      <c r="I65" s="6" t="s">
        <v>47</v>
      </c>
      <c r="J65" s="10"/>
      <c r="K65" s="6" t="s">
        <v>47</v>
      </c>
      <c r="L65" s="6" t="s">
        <v>47</v>
      </c>
      <c r="M65" s="10"/>
      <c r="N65" s="8">
        <v>1</v>
      </c>
      <c r="O65" s="11"/>
      <c r="P65" s="12"/>
      <c r="Q65" s="6" t="s">
        <v>47</v>
      </c>
      <c r="R65" s="6" t="s">
        <v>47</v>
      </c>
      <c r="S65" s="10"/>
      <c r="T65" s="6" t="s">
        <v>47</v>
      </c>
      <c r="U65" s="6" t="s">
        <v>47</v>
      </c>
      <c r="V65" s="10"/>
      <c r="W65" s="6" t="s">
        <v>47</v>
      </c>
      <c r="X65" s="6" t="s">
        <v>47</v>
      </c>
      <c r="Y65" s="10"/>
      <c r="Z65" s="6" t="s">
        <v>47</v>
      </c>
      <c r="AA65" s="6" t="s">
        <v>47</v>
      </c>
      <c r="AB65" s="10"/>
      <c r="AC65" s="6" t="s">
        <v>47</v>
      </c>
      <c r="AD65" s="6" t="s">
        <v>47</v>
      </c>
      <c r="AE65" s="10"/>
      <c r="AF65" s="6" t="s">
        <v>47</v>
      </c>
      <c r="AG65" s="6" t="s">
        <v>47</v>
      </c>
      <c r="AH65" s="10"/>
      <c r="AI65" s="6" t="s">
        <v>47</v>
      </c>
      <c r="AJ65" s="6" t="s">
        <v>47</v>
      </c>
      <c r="AK65" s="10"/>
      <c r="AL65" s="6" t="s">
        <v>47</v>
      </c>
      <c r="AM65" s="6" t="s">
        <v>47</v>
      </c>
      <c r="AN65" s="10"/>
      <c r="AO65" s="6" t="s">
        <v>47</v>
      </c>
      <c r="AP65" s="6" t="s">
        <v>47</v>
      </c>
      <c r="AQ65" s="10"/>
      <c r="AR65" s="8">
        <f>N65</f>
        <v>1</v>
      </c>
      <c r="AS65" s="11">
        <f>O65</f>
        <v>0</v>
      </c>
      <c r="AT65" s="20"/>
      <c r="AU65" s="10"/>
      <c r="AV65" s="58" t="s">
        <v>52</v>
      </c>
      <c r="AW65" s="10"/>
    </row>
    <row r="66" spans="1:49" s="10" customFormat="1" ht="150" x14ac:dyDescent="0.25">
      <c r="A66" s="44" t="s">
        <v>158</v>
      </c>
      <c r="B66" s="10" t="s">
        <v>44</v>
      </c>
      <c r="C66" s="10" t="s">
        <v>44</v>
      </c>
      <c r="D66" s="10" t="s">
        <v>44</v>
      </c>
      <c r="E66" s="10" t="s">
        <v>44</v>
      </c>
      <c r="F66" s="14" t="s">
        <v>159</v>
      </c>
      <c r="G66" s="107" t="s">
        <v>160</v>
      </c>
      <c r="H66" s="8">
        <v>1</v>
      </c>
      <c r="I66" s="11"/>
      <c r="J66" s="12"/>
      <c r="K66" s="6" t="s">
        <v>47</v>
      </c>
      <c r="L66" s="6" t="s">
        <v>47</v>
      </c>
      <c r="N66" s="6" t="s">
        <v>47</v>
      </c>
      <c r="O66" s="6" t="s">
        <v>47</v>
      </c>
      <c r="Q66" s="6" t="s">
        <v>47</v>
      </c>
      <c r="R66" s="6" t="s">
        <v>47</v>
      </c>
      <c r="T66" s="8">
        <v>1</v>
      </c>
      <c r="U66" s="11"/>
      <c r="V66" s="12"/>
      <c r="W66" s="6" t="s">
        <v>47</v>
      </c>
      <c r="X66" s="6" t="s">
        <v>47</v>
      </c>
      <c r="Z66" s="6" t="s">
        <v>47</v>
      </c>
      <c r="AA66" s="6" t="s">
        <v>47</v>
      </c>
      <c r="AC66" s="6" t="s">
        <v>47</v>
      </c>
      <c r="AD66" s="6" t="s">
        <v>47</v>
      </c>
      <c r="AF66" s="8">
        <v>1</v>
      </c>
      <c r="AG66" s="11"/>
      <c r="AH66" s="12"/>
      <c r="AI66" s="6" t="s">
        <v>47</v>
      </c>
      <c r="AJ66" s="6" t="s">
        <v>47</v>
      </c>
      <c r="AL66" s="6" t="s">
        <v>47</v>
      </c>
      <c r="AM66" s="6" t="s">
        <v>47</v>
      </c>
      <c r="AO66" s="6" t="s">
        <v>47</v>
      </c>
      <c r="AP66" s="6" t="s">
        <v>47</v>
      </c>
      <c r="AR66" s="8">
        <f>H66+T66+AF66</f>
        <v>3</v>
      </c>
      <c r="AS66" s="11">
        <f>I66+U66+AG66</f>
        <v>0</v>
      </c>
      <c r="AT66" s="20"/>
      <c r="AU66" s="6"/>
      <c r="AV66" s="59" t="s">
        <v>52</v>
      </c>
    </row>
    <row r="67" spans="1:49" s="10" customFormat="1" ht="63.75" customHeight="1" x14ac:dyDescent="0.25">
      <c r="A67" s="44" t="s">
        <v>161</v>
      </c>
      <c r="B67" s="10" t="s">
        <v>47</v>
      </c>
      <c r="C67" s="10" t="s">
        <v>47</v>
      </c>
      <c r="D67" s="10" t="s">
        <v>162</v>
      </c>
      <c r="E67" s="10" t="s">
        <v>47</v>
      </c>
      <c r="F67" s="12" t="s">
        <v>163</v>
      </c>
      <c r="G67" s="63" t="s">
        <v>118</v>
      </c>
      <c r="H67" s="6" t="s">
        <v>47</v>
      </c>
      <c r="I67" s="6" t="s">
        <v>47</v>
      </c>
      <c r="K67" s="8">
        <v>1</v>
      </c>
      <c r="L67" s="11"/>
      <c r="M67" s="6"/>
      <c r="N67" s="6" t="s">
        <v>47</v>
      </c>
      <c r="O67" s="6" t="s">
        <v>47</v>
      </c>
      <c r="P67" s="6"/>
      <c r="Q67" s="6" t="s">
        <v>47</v>
      </c>
      <c r="R67" s="6" t="s">
        <v>47</v>
      </c>
      <c r="S67" s="6"/>
      <c r="T67" s="6" t="s">
        <v>47</v>
      </c>
      <c r="U67" s="6" t="s">
        <v>47</v>
      </c>
      <c r="V67" s="6"/>
      <c r="W67" s="6" t="s">
        <v>47</v>
      </c>
      <c r="X67" s="6" t="s">
        <v>47</v>
      </c>
      <c r="Y67" s="6"/>
      <c r="Z67" s="6" t="s">
        <v>47</v>
      </c>
      <c r="AA67" s="6" t="s">
        <v>47</v>
      </c>
      <c r="AB67" s="6"/>
      <c r="AC67" s="8">
        <v>1</v>
      </c>
      <c r="AD67" s="11"/>
      <c r="AE67" s="6"/>
      <c r="AF67" s="6" t="s">
        <v>47</v>
      </c>
      <c r="AG67" s="6" t="s">
        <v>47</v>
      </c>
      <c r="AH67" s="6"/>
      <c r="AI67" s="6" t="s">
        <v>47</v>
      </c>
      <c r="AJ67" s="6" t="s">
        <v>47</v>
      </c>
      <c r="AK67" s="6"/>
      <c r="AL67" s="6" t="s">
        <v>47</v>
      </c>
      <c r="AM67" s="6" t="s">
        <v>47</v>
      </c>
      <c r="AN67" s="6"/>
      <c r="AO67" s="6" t="s">
        <v>47</v>
      </c>
      <c r="AP67" s="6" t="s">
        <v>47</v>
      </c>
      <c r="AQ67" s="12"/>
      <c r="AR67" s="8">
        <f>+K67+AC67</f>
        <v>2</v>
      </c>
      <c r="AS67" s="11">
        <f>AD67+L67</f>
        <v>0</v>
      </c>
      <c r="AT67" s="20"/>
      <c r="AU67" s="6"/>
      <c r="AV67" s="59" t="s">
        <v>52</v>
      </c>
    </row>
    <row r="68" spans="1:49" s="25" customFormat="1" ht="90" x14ac:dyDescent="0.25">
      <c r="A68" s="44" t="s">
        <v>164</v>
      </c>
      <c r="B68" s="10" t="s">
        <v>49</v>
      </c>
      <c r="C68" s="10" t="s">
        <v>47</v>
      </c>
      <c r="D68" s="10" t="s">
        <v>121</v>
      </c>
      <c r="E68" s="10" t="s">
        <v>47</v>
      </c>
      <c r="F68" s="14" t="s">
        <v>165</v>
      </c>
      <c r="G68" s="16" t="s">
        <v>51</v>
      </c>
      <c r="H68" s="6" t="s">
        <v>47</v>
      </c>
      <c r="I68" s="6" t="s">
        <v>47</v>
      </c>
      <c r="J68" s="10"/>
      <c r="K68" s="6" t="s">
        <v>47</v>
      </c>
      <c r="L68" s="6" t="s">
        <v>47</v>
      </c>
      <c r="M68" s="10"/>
      <c r="N68" s="6" t="s">
        <v>47</v>
      </c>
      <c r="O68" s="6" t="s">
        <v>47</v>
      </c>
      <c r="P68" s="10"/>
      <c r="Q68" s="6" t="s">
        <v>47</v>
      </c>
      <c r="R68" s="6" t="s">
        <v>47</v>
      </c>
      <c r="S68" s="10"/>
      <c r="T68" s="6" t="s">
        <v>47</v>
      </c>
      <c r="U68" s="6" t="s">
        <v>47</v>
      </c>
      <c r="V68" s="10"/>
      <c r="W68" s="6" t="s">
        <v>47</v>
      </c>
      <c r="X68" s="6" t="s">
        <v>47</v>
      </c>
      <c r="Y68" s="10"/>
      <c r="Z68" s="8">
        <v>1</v>
      </c>
      <c r="AA68" s="11"/>
      <c r="AB68" s="10"/>
      <c r="AC68" s="6" t="s">
        <v>47</v>
      </c>
      <c r="AD68" s="6" t="s">
        <v>47</v>
      </c>
      <c r="AE68" s="10"/>
      <c r="AF68" s="6" t="s">
        <v>47</v>
      </c>
      <c r="AG68" s="6" t="s">
        <v>47</v>
      </c>
      <c r="AH68" s="10"/>
      <c r="AI68" s="6" t="s">
        <v>47</v>
      </c>
      <c r="AJ68" s="6" t="s">
        <v>47</v>
      </c>
      <c r="AK68" s="10"/>
      <c r="AL68" s="6" t="s">
        <v>47</v>
      </c>
      <c r="AM68" s="6" t="s">
        <v>47</v>
      </c>
      <c r="AN68" s="10"/>
      <c r="AO68" s="6" t="s">
        <v>47</v>
      </c>
      <c r="AP68" s="6" t="s">
        <v>47</v>
      </c>
      <c r="AQ68" s="10"/>
      <c r="AR68" s="8">
        <f>Z68</f>
        <v>1</v>
      </c>
      <c r="AS68" s="11">
        <f>AA68</f>
        <v>0</v>
      </c>
      <c r="AT68" s="20"/>
      <c r="AU68" s="10"/>
      <c r="AV68" s="59" t="s">
        <v>52</v>
      </c>
      <c r="AW68" s="10"/>
    </row>
    <row r="69" spans="1:49" s="25" customFormat="1" ht="96.75" customHeight="1" x14ac:dyDescent="0.25">
      <c r="A69" s="44" t="s">
        <v>166</v>
      </c>
      <c r="B69" s="10" t="s">
        <v>47</v>
      </c>
      <c r="C69" s="10" t="s">
        <v>47</v>
      </c>
      <c r="D69" s="10" t="s">
        <v>47</v>
      </c>
      <c r="E69" s="10" t="s">
        <v>72</v>
      </c>
      <c r="F69" s="12" t="s">
        <v>167</v>
      </c>
      <c r="G69" s="10" t="s">
        <v>160</v>
      </c>
      <c r="H69" s="6" t="s">
        <v>47</v>
      </c>
      <c r="I69" s="6" t="s">
        <v>47</v>
      </c>
      <c r="J69" s="10"/>
      <c r="K69" s="6" t="s">
        <v>47</v>
      </c>
      <c r="L69" s="6" t="s">
        <v>47</v>
      </c>
      <c r="M69" s="10"/>
      <c r="N69" s="6" t="s">
        <v>47</v>
      </c>
      <c r="O69" s="6" t="s">
        <v>47</v>
      </c>
      <c r="P69" s="10"/>
      <c r="Q69" s="8">
        <v>1</v>
      </c>
      <c r="R69" s="11"/>
      <c r="S69" s="12"/>
      <c r="T69" s="6" t="s">
        <v>47</v>
      </c>
      <c r="U69" s="6" t="s">
        <v>47</v>
      </c>
      <c r="V69" s="10"/>
      <c r="W69" s="6" t="s">
        <v>47</v>
      </c>
      <c r="X69" s="6" t="s">
        <v>47</v>
      </c>
      <c r="Y69" s="10"/>
      <c r="Z69" s="6" t="s">
        <v>47</v>
      </c>
      <c r="AA69" s="6" t="s">
        <v>47</v>
      </c>
      <c r="AB69" s="10"/>
      <c r="AC69" s="8">
        <v>1</v>
      </c>
      <c r="AD69" s="11"/>
      <c r="AE69" s="10"/>
      <c r="AF69" s="6" t="s">
        <v>47</v>
      </c>
      <c r="AG69" s="6" t="s">
        <v>47</v>
      </c>
      <c r="AH69" s="10"/>
      <c r="AI69" s="6" t="s">
        <v>47</v>
      </c>
      <c r="AJ69" s="6" t="s">
        <v>47</v>
      </c>
      <c r="AK69" s="10"/>
      <c r="AL69" s="6" t="s">
        <v>47</v>
      </c>
      <c r="AM69" s="6" t="s">
        <v>47</v>
      </c>
      <c r="AN69" s="10"/>
      <c r="AO69" s="8">
        <v>1</v>
      </c>
      <c r="AP69" s="11"/>
      <c r="AQ69" s="10"/>
      <c r="AR69" s="8">
        <f>Q69+AC69+AO69</f>
        <v>3</v>
      </c>
      <c r="AS69" s="11">
        <f>R69+AD69+AP69</f>
        <v>0</v>
      </c>
      <c r="AT69" s="20"/>
      <c r="AU69" s="6"/>
      <c r="AV69" s="59" t="s">
        <v>52</v>
      </c>
      <c r="AW69" s="10"/>
    </row>
    <row r="70" spans="1:49" s="25" customFormat="1" ht="15.75" x14ac:dyDescent="0.25">
      <c r="A70" s="127" t="s">
        <v>168</v>
      </c>
      <c r="B70" s="127"/>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0"/>
    </row>
    <row r="71" spans="1:49" s="26" customFormat="1" ht="72" customHeight="1" x14ac:dyDescent="0.25">
      <c r="A71" s="109" t="s">
        <v>169</v>
      </c>
      <c r="B71" s="100" t="s">
        <v>47</v>
      </c>
      <c r="C71" s="100" t="s">
        <v>47</v>
      </c>
      <c r="D71" s="54" t="s">
        <v>162</v>
      </c>
      <c r="E71" s="100" t="s">
        <v>47</v>
      </c>
      <c r="F71" s="27" t="s">
        <v>170</v>
      </c>
      <c r="G71" s="26" t="s">
        <v>171</v>
      </c>
      <c r="H71" s="100" t="s">
        <v>47</v>
      </c>
      <c r="I71" s="100" t="s">
        <v>47</v>
      </c>
      <c r="J71" s="110"/>
      <c r="K71" s="100" t="s">
        <v>47</v>
      </c>
      <c r="L71" s="100" t="s">
        <v>47</v>
      </c>
      <c r="M71" s="110"/>
      <c r="N71" s="8">
        <v>1</v>
      </c>
      <c r="O71" s="11"/>
      <c r="P71" s="110"/>
      <c r="Q71" s="8">
        <v>1</v>
      </c>
      <c r="R71" s="11"/>
      <c r="S71" s="110"/>
      <c r="T71" s="8">
        <v>1</v>
      </c>
      <c r="U71" s="11"/>
      <c r="V71" s="110"/>
      <c r="W71" s="100" t="s">
        <v>47</v>
      </c>
      <c r="X71" s="100" t="s">
        <v>47</v>
      </c>
      <c r="Y71" s="110"/>
      <c r="Z71" s="100" t="s">
        <v>47</v>
      </c>
      <c r="AA71" s="100" t="s">
        <v>47</v>
      </c>
      <c r="AB71" s="110"/>
      <c r="AC71" s="100" t="s">
        <v>47</v>
      </c>
      <c r="AD71" s="100" t="s">
        <v>47</v>
      </c>
      <c r="AE71" s="110"/>
      <c r="AF71" s="100" t="s">
        <v>47</v>
      </c>
      <c r="AG71" s="100" t="s">
        <v>47</v>
      </c>
      <c r="AH71" s="110"/>
      <c r="AI71" s="100" t="s">
        <v>47</v>
      </c>
      <c r="AJ71" s="100" t="s">
        <v>47</v>
      </c>
      <c r="AK71" s="110"/>
      <c r="AL71" s="100" t="s">
        <v>47</v>
      </c>
      <c r="AM71" s="100" t="s">
        <v>47</v>
      </c>
      <c r="AN71" s="110"/>
      <c r="AO71" s="100" t="s">
        <v>47</v>
      </c>
      <c r="AP71" s="100" t="s">
        <v>47</v>
      </c>
      <c r="AQ71" s="110"/>
      <c r="AR71" s="112">
        <f>+N71+Q71+T71</f>
        <v>3</v>
      </c>
      <c r="AS71" s="111">
        <f>O71+R71+U71</f>
        <v>0</v>
      </c>
      <c r="AT71" s="110"/>
      <c r="AU71" s="110"/>
      <c r="AV71" s="103" t="s">
        <v>172</v>
      </c>
    </row>
    <row r="72" spans="1:49" s="26" customFormat="1" ht="63.75" customHeight="1" x14ac:dyDescent="0.25">
      <c r="A72" s="109" t="s">
        <v>173</v>
      </c>
      <c r="B72" s="100" t="s">
        <v>47</v>
      </c>
      <c r="C72" s="54" t="s">
        <v>174</v>
      </c>
      <c r="D72" s="100" t="s">
        <v>47</v>
      </c>
      <c r="E72" s="100" t="s">
        <v>47</v>
      </c>
      <c r="F72" s="27" t="s">
        <v>170</v>
      </c>
      <c r="G72" s="26" t="s">
        <v>171</v>
      </c>
      <c r="H72" s="100" t="s">
        <v>47</v>
      </c>
      <c r="I72" s="100" t="s">
        <v>47</v>
      </c>
      <c r="J72" s="110"/>
      <c r="K72" s="100" t="s">
        <v>47</v>
      </c>
      <c r="L72" s="100" t="s">
        <v>47</v>
      </c>
      <c r="M72" s="110"/>
      <c r="N72" s="8">
        <v>1</v>
      </c>
      <c r="O72" s="11"/>
      <c r="P72" s="110"/>
      <c r="Q72" s="8">
        <v>1</v>
      </c>
      <c r="R72" s="11"/>
      <c r="S72" s="110"/>
      <c r="T72" s="8">
        <v>1</v>
      </c>
      <c r="U72" s="11"/>
      <c r="V72" s="110"/>
      <c r="W72" s="100" t="s">
        <v>47</v>
      </c>
      <c r="X72" s="100" t="s">
        <v>47</v>
      </c>
      <c r="Y72" s="110"/>
      <c r="Z72" s="100" t="s">
        <v>47</v>
      </c>
      <c r="AA72" s="100" t="s">
        <v>47</v>
      </c>
      <c r="AB72" s="110"/>
      <c r="AC72" s="100" t="s">
        <v>47</v>
      </c>
      <c r="AD72" s="100" t="s">
        <v>47</v>
      </c>
      <c r="AE72" s="110"/>
      <c r="AF72" s="100" t="s">
        <v>47</v>
      </c>
      <c r="AG72" s="100" t="s">
        <v>47</v>
      </c>
      <c r="AH72" s="110"/>
      <c r="AI72" s="100" t="s">
        <v>47</v>
      </c>
      <c r="AJ72" s="100" t="s">
        <v>47</v>
      </c>
      <c r="AK72" s="110"/>
      <c r="AL72" s="100" t="s">
        <v>47</v>
      </c>
      <c r="AM72" s="100" t="s">
        <v>47</v>
      </c>
      <c r="AN72" s="110"/>
      <c r="AO72" s="100" t="s">
        <v>47</v>
      </c>
      <c r="AP72" s="100" t="s">
        <v>47</v>
      </c>
      <c r="AQ72" s="110"/>
      <c r="AR72" s="112">
        <f>+N72+Q72+T72</f>
        <v>3</v>
      </c>
      <c r="AS72" s="111">
        <f>O72+R72+U72</f>
        <v>0</v>
      </c>
      <c r="AT72" s="110"/>
      <c r="AU72" s="110"/>
      <c r="AV72" s="103" t="s">
        <v>172</v>
      </c>
    </row>
    <row r="73" spans="1:49" s="26" customFormat="1" ht="37.5" customHeight="1" x14ac:dyDescent="0.25">
      <c r="A73" s="109" t="s">
        <v>175</v>
      </c>
      <c r="B73" s="100" t="s">
        <v>47</v>
      </c>
      <c r="C73" s="100" t="s">
        <v>47</v>
      </c>
      <c r="D73" s="54" t="s">
        <v>176</v>
      </c>
      <c r="E73" s="100" t="s">
        <v>47</v>
      </c>
      <c r="F73" s="27" t="s">
        <v>170</v>
      </c>
      <c r="G73" s="26" t="s">
        <v>177</v>
      </c>
      <c r="H73" s="100" t="s">
        <v>47</v>
      </c>
      <c r="I73" s="100" t="s">
        <v>47</v>
      </c>
      <c r="J73" s="110"/>
      <c r="K73" s="100" t="s">
        <v>47</v>
      </c>
      <c r="L73" s="100" t="s">
        <v>47</v>
      </c>
      <c r="M73" s="110"/>
      <c r="N73" s="100" t="s">
        <v>47</v>
      </c>
      <c r="O73" s="100" t="s">
        <v>47</v>
      </c>
      <c r="P73" s="110"/>
      <c r="Q73" s="100" t="s">
        <v>47</v>
      </c>
      <c r="R73" s="100" t="s">
        <v>47</v>
      </c>
      <c r="S73" s="110"/>
      <c r="T73" s="100" t="s">
        <v>47</v>
      </c>
      <c r="U73" s="100" t="s">
        <v>47</v>
      </c>
      <c r="V73" s="110"/>
      <c r="W73" s="100" t="s">
        <v>47</v>
      </c>
      <c r="X73" s="100" t="s">
        <v>47</v>
      </c>
      <c r="Y73" s="110"/>
      <c r="Z73" s="100" t="s">
        <v>47</v>
      </c>
      <c r="AA73" s="100" t="s">
        <v>47</v>
      </c>
      <c r="AB73" s="110"/>
      <c r="AC73" s="24">
        <v>1</v>
      </c>
      <c r="AD73" s="28"/>
      <c r="AE73" s="110"/>
      <c r="AF73" s="24">
        <v>1</v>
      </c>
      <c r="AG73" s="28"/>
      <c r="AH73" s="110"/>
      <c r="AI73" s="24">
        <v>1</v>
      </c>
      <c r="AJ73" s="28"/>
      <c r="AK73" s="110"/>
      <c r="AL73" s="100" t="s">
        <v>47</v>
      </c>
      <c r="AM73" s="100" t="s">
        <v>47</v>
      </c>
      <c r="AN73" s="110"/>
      <c r="AO73" s="100" t="s">
        <v>47</v>
      </c>
      <c r="AP73" s="100" t="s">
        <v>47</v>
      </c>
      <c r="AQ73" s="110"/>
      <c r="AR73" s="112">
        <f t="shared" ref="AR73:AS76" si="1">AC73+AF73+AI73</f>
        <v>3</v>
      </c>
      <c r="AS73" s="111">
        <f t="shared" si="1"/>
        <v>0</v>
      </c>
      <c r="AT73" s="110"/>
      <c r="AU73" s="110"/>
      <c r="AV73" s="103" t="s">
        <v>172</v>
      </c>
    </row>
    <row r="74" spans="1:49" s="26" customFormat="1" ht="63.75" customHeight="1" x14ac:dyDescent="0.25">
      <c r="A74" s="109" t="s">
        <v>178</v>
      </c>
      <c r="B74" s="100" t="s">
        <v>47</v>
      </c>
      <c r="C74" s="109" t="s">
        <v>179</v>
      </c>
      <c r="D74" s="100" t="s">
        <v>47</v>
      </c>
      <c r="E74" s="100" t="s">
        <v>47</v>
      </c>
      <c r="F74" s="27" t="s">
        <v>170</v>
      </c>
      <c r="G74" s="26" t="s">
        <v>177</v>
      </c>
      <c r="H74" s="100" t="s">
        <v>47</v>
      </c>
      <c r="I74" s="100" t="s">
        <v>47</v>
      </c>
      <c r="J74" s="110"/>
      <c r="K74" s="100" t="s">
        <v>47</v>
      </c>
      <c r="L74" s="100" t="s">
        <v>47</v>
      </c>
      <c r="M74" s="110"/>
      <c r="N74" s="100" t="s">
        <v>47</v>
      </c>
      <c r="O74" s="100" t="s">
        <v>47</v>
      </c>
      <c r="P74" s="110"/>
      <c r="Q74" s="100" t="s">
        <v>47</v>
      </c>
      <c r="R74" s="100" t="s">
        <v>47</v>
      </c>
      <c r="S74" s="110"/>
      <c r="T74" s="100" t="s">
        <v>47</v>
      </c>
      <c r="U74" s="100" t="s">
        <v>47</v>
      </c>
      <c r="V74" s="110"/>
      <c r="W74" s="100" t="s">
        <v>47</v>
      </c>
      <c r="X74" s="100" t="s">
        <v>47</v>
      </c>
      <c r="Y74" s="110"/>
      <c r="Z74" s="100" t="s">
        <v>47</v>
      </c>
      <c r="AA74" s="100" t="s">
        <v>47</v>
      </c>
      <c r="AB74" s="110"/>
      <c r="AC74" s="24">
        <v>1</v>
      </c>
      <c r="AD74" s="28"/>
      <c r="AE74" s="110"/>
      <c r="AF74" s="24">
        <v>1</v>
      </c>
      <c r="AG74" s="28"/>
      <c r="AH74" s="110"/>
      <c r="AI74" s="24">
        <v>1</v>
      </c>
      <c r="AJ74" s="28"/>
      <c r="AK74" s="110"/>
      <c r="AL74" s="100" t="s">
        <v>47</v>
      </c>
      <c r="AM74" s="100" t="s">
        <v>47</v>
      </c>
      <c r="AN74" s="110"/>
      <c r="AO74" s="100" t="s">
        <v>47</v>
      </c>
      <c r="AP74" s="100" t="s">
        <v>47</v>
      </c>
      <c r="AQ74" s="110"/>
      <c r="AR74" s="112">
        <f t="shared" si="1"/>
        <v>3</v>
      </c>
      <c r="AS74" s="111">
        <f t="shared" si="1"/>
        <v>0</v>
      </c>
      <c r="AT74" s="110"/>
      <c r="AU74" s="110"/>
      <c r="AV74" s="103"/>
    </row>
    <row r="75" spans="1:49" s="26" customFormat="1" ht="75" x14ac:dyDescent="0.25">
      <c r="A75" s="120" t="s">
        <v>180</v>
      </c>
      <c r="B75" s="53" t="s">
        <v>49</v>
      </c>
      <c r="C75" s="53" t="s">
        <v>47</v>
      </c>
      <c r="D75" s="53" t="s">
        <v>47</v>
      </c>
      <c r="E75" s="53" t="s">
        <v>47</v>
      </c>
      <c r="F75" s="27" t="s">
        <v>181</v>
      </c>
      <c r="G75" s="53" t="s">
        <v>177</v>
      </c>
      <c r="H75" s="54" t="s">
        <v>47</v>
      </c>
      <c r="I75" s="54" t="s">
        <v>47</v>
      </c>
      <c r="J75" s="53"/>
      <c r="K75" s="54" t="s">
        <v>47</v>
      </c>
      <c r="L75" s="54" t="s">
        <v>47</v>
      </c>
      <c r="M75" s="53"/>
      <c r="N75" s="54" t="s">
        <v>47</v>
      </c>
      <c r="O75" s="54" t="s">
        <v>47</v>
      </c>
      <c r="P75" s="53"/>
      <c r="Q75" s="54" t="s">
        <v>47</v>
      </c>
      <c r="R75" s="54" t="s">
        <v>47</v>
      </c>
      <c r="S75" s="53"/>
      <c r="T75" s="54" t="s">
        <v>47</v>
      </c>
      <c r="U75" s="54" t="s">
        <v>47</v>
      </c>
      <c r="V75" s="53"/>
      <c r="W75" s="54" t="s">
        <v>47</v>
      </c>
      <c r="X75" s="54" t="s">
        <v>47</v>
      </c>
      <c r="Y75" s="53"/>
      <c r="Z75" s="54" t="s">
        <v>47</v>
      </c>
      <c r="AA75" s="54" t="s">
        <v>47</v>
      </c>
      <c r="AB75" s="53"/>
      <c r="AC75" s="54" t="s">
        <v>47</v>
      </c>
      <c r="AD75" s="54" t="s">
        <v>47</v>
      </c>
      <c r="AE75" s="53"/>
      <c r="AF75" s="54" t="s">
        <v>47</v>
      </c>
      <c r="AG75" s="54" t="s">
        <v>47</v>
      </c>
      <c r="AH75" s="53"/>
      <c r="AI75" s="54" t="s">
        <v>47</v>
      </c>
      <c r="AJ75" s="54" t="s">
        <v>47</v>
      </c>
      <c r="AK75" s="53"/>
      <c r="AL75" s="24">
        <v>1</v>
      </c>
      <c r="AM75" s="28"/>
      <c r="AN75" s="53"/>
      <c r="AO75" s="24">
        <v>1</v>
      </c>
      <c r="AP75" s="28"/>
      <c r="AQ75" s="53"/>
      <c r="AR75" s="24">
        <f>+AL75+AO75</f>
        <v>2</v>
      </c>
      <c r="AS75" s="28">
        <f>AM75</f>
        <v>0</v>
      </c>
      <c r="AT75" s="102"/>
      <c r="AU75" s="27"/>
      <c r="AV75" s="103" t="s">
        <v>52</v>
      </c>
    </row>
    <row r="76" spans="1:49" s="25" customFormat="1" ht="63.75" customHeight="1" x14ac:dyDescent="0.25">
      <c r="A76" s="114" t="s">
        <v>182</v>
      </c>
      <c r="B76" s="100" t="s">
        <v>47</v>
      </c>
      <c r="C76" s="100" t="s">
        <v>47</v>
      </c>
      <c r="D76" s="113" t="s">
        <v>183</v>
      </c>
      <c r="E76" s="100" t="s">
        <v>47</v>
      </c>
      <c r="F76" s="27" t="s">
        <v>170</v>
      </c>
      <c r="G76" s="26" t="s">
        <v>177</v>
      </c>
      <c r="H76" s="100" t="s">
        <v>47</v>
      </c>
      <c r="I76" s="100" t="s">
        <v>47</v>
      </c>
      <c r="J76" s="110"/>
      <c r="K76" s="100" t="s">
        <v>47</v>
      </c>
      <c r="L76" s="100" t="s">
        <v>47</v>
      </c>
      <c r="M76" s="110"/>
      <c r="N76" s="100" t="s">
        <v>47</v>
      </c>
      <c r="O76" s="100" t="s">
        <v>47</v>
      </c>
      <c r="P76" s="110"/>
      <c r="Q76" s="100" t="s">
        <v>47</v>
      </c>
      <c r="R76" s="100" t="s">
        <v>47</v>
      </c>
      <c r="S76" s="110"/>
      <c r="T76" s="100" t="s">
        <v>47</v>
      </c>
      <c r="U76" s="100" t="s">
        <v>47</v>
      </c>
      <c r="V76" s="110"/>
      <c r="W76" s="100" t="s">
        <v>47</v>
      </c>
      <c r="X76" s="100" t="s">
        <v>47</v>
      </c>
      <c r="Y76" s="110"/>
      <c r="Z76" s="100" t="s">
        <v>47</v>
      </c>
      <c r="AA76" s="100" t="s">
        <v>47</v>
      </c>
      <c r="AB76" s="110"/>
      <c r="AC76" s="24">
        <v>1</v>
      </c>
      <c r="AD76" s="28"/>
      <c r="AE76" s="110"/>
      <c r="AF76" s="24">
        <v>1</v>
      </c>
      <c r="AG76" s="28"/>
      <c r="AH76" s="110"/>
      <c r="AI76" s="24">
        <v>1</v>
      </c>
      <c r="AJ76" s="28"/>
      <c r="AK76" s="110"/>
      <c r="AL76" s="100" t="s">
        <v>47</v>
      </c>
      <c r="AM76" s="100" t="s">
        <v>47</v>
      </c>
      <c r="AN76" s="110"/>
      <c r="AO76" s="100" t="s">
        <v>47</v>
      </c>
      <c r="AP76" s="100" t="s">
        <v>47</v>
      </c>
      <c r="AQ76" s="110"/>
      <c r="AR76" s="112">
        <f t="shared" si="1"/>
        <v>3</v>
      </c>
      <c r="AS76" s="111">
        <f t="shared" si="1"/>
        <v>0</v>
      </c>
      <c r="AT76" s="29"/>
      <c r="AU76" s="29"/>
      <c r="AV76" s="59"/>
      <c r="AW76" s="10"/>
    </row>
    <row r="77" spans="1:49" s="16" customFormat="1" ht="15.75" x14ac:dyDescent="0.25">
      <c r="A77" s="127" t="s">
        <v>184</v>
      </c>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row>
    <row r="78" spans="1:49" s="16" customFormat="1" ht="51" customHeight="1" x14ac:dyDescent="0.25">
      <c r="A78" s="115" t="s">
        <v>185</v>
      </c>
      <c r="B78" s="6" t="s">
        <v>47</v>
      </c>
      <c r="C78" s="6" t="s">
        <v>47</v>
      </c>
      <c r="D78" s="6" t="s">
        <v>47</v>
      </c>
      <c r="E78" s="104" t="s">
        <v>151</v>
      </c>
      <c r="F78" s="14" t="s">
        <v>186</v>
      </c>
      <c r="G78" s="107" t="s">
        <v>187</v>
      </c>
      <c r="H78" s="8">
        <v>1</v>
      </c>
      <c r="I78" s="11"/>
      <c r="J78" s="12"/>
      <c r="K78" s="8">
        <v>1</v>
      </c>
      <c r="L78" s="11"/>
      <c r="M78" s="12"/>
      <c r="N78" s="8">
        <v>1</v>
      </c>
      <c r="O78" s="11"/>
      <c r="P78" s="12"/>
      <c r="Q78" s="8">
        <v>1</v>
      </c>
      <c r="R78" s="11"/>
      <c r="S78" s="12"/>
      <c r="T78" s="8">
        <v>1</v>
      </c>
      <c r="U78" s="11"/>
      <c r="V78" s="12"/>
      <c r="W78" s="8">
        <v>1</v>
      </c>
      <c r="X78" s="11"/>
      <c r="Y78" s="12"/>
      <c r="Z78" s="8">
        <v>1</v>
      </c>
      <c r="AA78" s="11"/>
      <c r="AB78" s="12"/>
      <c r="AC78" s="8">
        <v>1</v>
      </c>
      <c r="AD78" s="11"/>
      <c r="AE78" s="12"/>
      <c r="AF78" s="8">
        <v>1</v>
      </c>
      <c r="AG78" s="11"/>
      <c r="AH78" s="12"/>
      <c r="AI78" s="8">
        <v>1</v>
      </c>
      <c r="AJ78" s="11"/>
      <c r="AK78" s="12"/>
      <c r="AL78" s="8">
        <v>1</v>
      </c>
      <c r="AM78" s="11"/>
      <c r="AN78" s="12"/>
      <c r="AO78" s="8">
        <v>1</v>
      </c>
      <c r="AP78" s="11"/>
      <c r="AQ78" s="12"/>
      <c r="AR78" s="8">
        <f>H78+K78+N78+Q78+T78+W78+Z78+AC78+AF78+AI78+AL78+AO78</f>
        <v>12</v>
      </c>
      <c r="AS78" s="11">
        <f>I78+L78+O78+R78+U78+X78+AA78+AD78+AG78+AJ78+AM78+AP78</f>
        <v>0</v>
      </c>
      <c r="AT78" s="20"/>
      <c r="AU78" s="10"/>
      <c r="AV78" s="59" t="s">
        <v>188</v>
      </c>
    </row>
    <row r="79" spans="1:49" s="16" customFormat="1" ht="51" customHeight="1" x14ac:dyDescent="0.25">
      <c r="A79" s="115" t="s">
        <v>189</v>
      </c>
      <c r="B79" s="6" t="s">
        <v>47</v>
      </c>
      <c r="C79" s="6" t="s">
        <v>47</v>
      </c>
      <c r="D79" s="6" t="s">
        <v>47</v>
      </c>
      <c r="E79" s="104" t="s">
        <v>151</v>
      </c>
      <c r="F79" s="14" t="s">
        <v>186</v>
      </c>
      <c r="G79" s="16" t="s">
        <v>51</v>
      </c>
      <c r="H79" s="8">
        <v>1</v>
      </c>
      <c r="I79" s="11"/>
      <c r="J79" s="12"/>
      <c r="K79" s="6" t="s">
        <v>47</v>
      </c>
      <c r="L79" s="6" t="s">
        <v>47</v>
      </c>
      <c r="M79" s="12"/>
      <c r="N79" s="6" t="s">
        <v>47</v>
      </c>
      <c r="O79" s="6" t="s">
        <v>47</v>
      </c>
      <c r="P79" s="12"/>
      <c r="Q79" s="6" t="s">
        <v>47</v>
      </c>
      <c r="R79" s="6" t="s">
        <v>47</v>
      </c>
      <c r="S79" s="12"/>
      <c r="T79" s="6" t="s">
        <v>47</v>
      </c>
      <c r="U79" s="6" t="s">
        <v>47</v>
      </c>
      <c r="V79" s="12"/>
      <c r="W79" s="6" t="s">
        <v>47</v>
      </c>
      <c r="X79" s="6" t="s">
        <v>47</v>
      </c>
      <c r="Y79" s="12"/>
      <c r="Z79" s="6" t="s">
        <v>47</v>
      </c>
      <c r="AA79" s="6" t="s">
        <v>47</v>
      </c>
      <c r="AB79" s="12"/>
      <c r="AC79" s="6" t="s">
        <v>47</v>
      </c>
      <c r="AD79" s="6" t="s">
        <v>47</v>
      </c>
      <c r="AE79" s="12"/>
      <c r="AF79" s="6" t="s">
        <v>47</v>
      </c>
      <c r="AG79" s="6" t="s">
        <v>47</v>
      </c>
      <c r="AH79" s="12"/>
      <c r="AI79" s="6" t="s">
        <v>47</v>
      </c>
      <c r="AJ79" s="6" t="s">
        <v>47</v>
      </c>
      <c r="AK79" s="12"/>
      <c r="AL79" s="6" t="s">
        <v>47</v>
      </c>
      <c r="AM79" s="6" t="s">
        <v>47</v>
      </c>
      <c r="AN79" s="12"/>
      <c r="AO79" s="6" t="s">
        <v>47</v>
      </c>
      <c r="AP79" s="6" t="s">
        <v>47</v>
      </c>
      <c r="AQ79" s="12"/>
      <c r="AR79" s="8">
        <f>H79</f>
        <v>1</v>
      </c>
      <c r="AS79" s="11">
        <f>I79</f>
        <v>0</v>
      </c>
      <c r="AT79" s="20"/>
      <c r="AU79" s="10"/>
      <c r="AV79" s="59"/>
    </row>
    <row r="80" spans="1:49" s="25" customFormat="1" ht="92.25" customHeight="1" x14ac:dyDescent="0.25">
      <c r="A80" s="44" t="s">
        <v>190</v>
      </c>
      <c r="B80" s="10" t="s">
        <v>47</v>
      </c>
      <c r="C80" s="10" t="s">
        <v>47</v>
      </c>
      <c r="D80" s="10" t="s">
        <v>191</v>
      </c>
      <c r="E80" s="10" t="s">
        <v>47</v>
      </c>
      <c r="F80" s="12" t="s">
        <v>192</v>
      </c>
      <c r="G80" s="122" t="s">
        <v>51</v>
      </c>
      <c r="H80" s="6" t="s">
        <v>47</v>
      </c>
      <c r="I80" s="6" t="s">
        <v>47</v>
      </c>
      <c r="J80" s="6"/>
      <c r="K80" s="6" t="s">
        <v>47</v>
      </c>
      <c r="L80" s="6" t="s">
        <v>47</v>
      </c>
      <c r="M80" s="18"/>
      <c r="N80" s="6" t="s">
        <v>47</v>
      </c>
      <c r="O80" s="6" t="s">
        <v>47</v>
      </c>
      <c r="P80" s="13"/>
      <c r="Q80" s="8">
        <v>1</v>
      </c>
      <c r="R80" s="11"/>
      <c r="S80" s="13"/>
      <c r="T80" s="6" t="s">
        <v>47</v>
      </c>
      <c r="U80" s="6" t="s">
        <v>47</v>
      </c>
      <c r="V80" s="13"/>
      <c r="W80" s="6" t="s">
        <v>47</v>
      </c>
      <c r="X80" s="6" t="s">
        <v>47</v>
      </c>
      <c r="Y80" s="18"/>
      <c r="Z80" s="6" t="s">
        <v>47</v>
      </c>
      <c r="AA80" s="6" t="s">
        <v>47</v>
      </c>
      <c r="AB80" s="13"/>
      <c r="AC80" s="6" t="s">
        <v>47</v>
      </c>
      <c r="AD80" s="6" t="s">
        <v>47</v>
      </c>
      <c r="AE80" s="13"/>
      <c r="AF80" s="6" t="s">
        <v>47</v>
      </c>
      <c r="AG80" s="6" t="s">
        <v>47</v>
      </c>
      <c r="AH80" s="13"/>
      <c r="AI80" s="8">
        <v>1</v>
      </c>
      <c r="AJ80" s="11"/>
      <c r="AK80" s="18"/>
      <c r="AL80" s="6" t="s">
        <v>47</v>
      </c>
      <c r="AM80" s="6" t="s">
        <v>47</v>
      </c>
      <c r="AN80" s="13"/>
      <c r="AO80" s="6" t="s">
        <v>47</v>
      </c>
      <c r="AP80" s="6" t="s">
        <v>47</v>
      </c>
      <c r="AQ80" s="18"/>
      <c r="AR80" s="8">
        <f>+Q80+AI80</f>
        <v>2</v>
      </c>
      <c r="AS80" s="11">
        <f>+R80+AJ80</f>
        <v>0</v>
      </c>
      <c r="AT80" s="10"/>
      <c r="AU80" s="10"/>
      <c r="AV80" s="58" t="s">
        <v>59</v>
      </c>
      <c r="AW80" s="10"/>
    </row>
    <row r="81" spans="1:49" s="10" customFormat="1" ht="82.5" customHeight="1" x14ac:dyDescent="0.25">
      <c r="A81" s="44" t="s">
        <v>193</v>
      </c>
      <c r="B81" s="10" t="s">
        <v>47</v>
      </c>
      <c r="C81" s="10" t="s">
        <v>47</v>
      </c>
      <c r="D81" s="10" t="s">
        <v>191</v>
      </c>
      <c r="E81" s="10" t="s">
        <v>47</v>
      </c>
      <c r="F81" s="12" t="s">
        <v>192</v>
      </c>
      <c r="G81" s="122" t="s">
        <v>51</v>
      </c>
      <c r="H81" s="6" t="s">
        <v>47</v>
      </c>
      <c r="I81" s="6" t="s">
        <v>47</v>
      </c>
      <c r="J81" s="6"/>
      <c r="K81" s="6" t="s">
        <v>47</v>
      </c>
      <c r="L81" s="6" t="s">
        <v>47</v>
      </c>
      <c r="M81" s="18"/>
      <c r="N81" s="6" t="s">
        <v>47</v>
      </c>
      <c r="O81" s="6" t="s">
        <v>47</v>
      </c>
      <c r="P81" s="13"/>
      <c r="Q81" s="8">
        <v>1</v>
      </c>
      <c r="R81" s="11"/>
      <c r="S81" s="13"/>
      <c r="T81" s="6" t="s">
        <v>47</v>
      </c>
      <c r="U81" s="6" t="s">
        <v>47</v>
      </c>
      <c r="V81" s="13"/>
      <c r="W81" s="6" t="s">
        <v>47</v>
      </c>
      <c r="X81" s="6" t="s">
        <v>47</v>
      </c>
      <c r="Y81" s="18"/>
      <c r="Z81" s="6" t="s">
        <v>47</v>
      </c>
      <c r="AA81" s="6" t="s">
        <v>47</v>
      </c>
      <c r="AB81" s="13"/>
      <c r="AC81" s="6" t="s">
        <v>47</v>
      </c>
      <c r="AD81" s="6" t="s">
        <v>47</v>
      </c>
      <c r="AE81" s="13"/>
      <c r="AF81" s="6" t="s">
        <v>47</v>
      </c>
      <c r="AG81" s="6" t="s">
        <v>47</v>
      </c>
      <c r="AH81" s="13"/>
      <c r="AI81" s="8">
        <v>1</v>
      </c>
      <c r="AJ81" s="11"/>
      <c r="AK81" s="18"/>
      <c r="AL81" s="6" t="s">
        <v>47</v>
      </c>
      <c r="AM81" s="6" t="s">
        <v>47</v>
      </c>
      <c r="AN81" s="13"/>
      <c r="AO81" s="6" t="s">
        <v>47</v>
      </c>
      <c r="AP81" s="6" t="s">
        <v>47</v>
      </c>
      <c r="AQ81" s="18"/>
      <c r="AR81" s="8">
        <f>+Q81+AI81</f>
        <v>2</v>
      </c>
      <c r="AS81" s="11">
        <f>+AJ81+R81</f>
        <v>0</v>
      </c>
      <c r="AV81" s="58" t="s">
        <v>59</v>
      </c>
    </row>
    <row r="82" spans="1:49" s="39" customFormat="1" ht="107.25" customHeight="1" x14ac:dyDescent="0.2">
      <c r="A82" s="44" t="s">
        <v>194</v>
      </c>
      <c r="B82" s="10" t="s">
        <v>44</v>
      </c>
      <c r="C82" s="10" t="s">
        <v>44</v>
      </c>
      <c r="D82" s="10" t="s">
        <v>44</v>
      </c>
      <c r="E82" s="10" t="s">
        <v>44</v>
      </c>
      <c r="F82" s="14" t="s">
        <v>195</v>
      </c>
      <c r="G82" s="16" t="s">
        <v>196</v>
      </c>
      <c r="H82" s="6" t="s">
        <v>47</v>
      </c>
      <c r="I82" s="6" t="s">
        <v>47</v>
      </c>
      <c r="J82" s="10"/>
      <c r="K82" s="6" t="s">
        <v>47</v>
      </c>
      <c r="L82" s="6" t="s">
        <v>47</v>
      </c>
      <c r="M82" s="10"/>
      <c r="N82" s="6" t="s">
        <v>47</v>
      </c>
      <c r="O82" s="6" t="s">
        <v>47</v>
      </c>
      <c r="P82" s="12"/>
      <c r="Q82" s="8">
        <v>19</v>
      </c>
      <c r="R82" s="11"/>
      <c r="S82" s="10"/>
      <c r="T82" s="6" t="s">
        <v>47</v>
      </c>
      <c r="U82" s="6" t="s">
        <v>47</v>
      </c>
      <c r="V82" s="10"/>
      <c r="W82" s="6" t="s">
        <v>47</v>
      </c>
      <c r="X82" s="6" t="s">
        <v>47</v>
      </c>
      <c r="Y82" s="10"/>
      <c r="Z82" s="6" t="s">
        <v>47</v>
      </c>
      <c r="AA82" s="6" t="s">
        <v>47</v>
      </c>
      <c r="AB82" s="10"/>
      <c r="AC82" s="6" t="s">
        <v>47</v>
      </c>
      <c r="AD82" s="6" t="s">
        <v>47</v>
      </c>
      <c r="AE82" s="10"/>
      <c r="AF82" s="6" t="s">
        <v>47</v>
      </c>
      <c r="AG82" s="6" t="s">
        <v>47</v>
      </c>
      <c r="AH82" s="10"/>
      <c r="AI82" s="8">
        <v>19</v>
      </c>
      <c r="AJ82" s="11"/>
      <c r="AK82" s="10"/>
      <c r="AL82" s="6" t="s">
        <v>47</v>
      </c>
      <c r="AM82" s="6" t="s">
        <v>47</v>
      </c>
      <c r="AN82" s="10"/>
      <c r="AO82" s="6" t="s">
        <v>47</v>
      </c>
      <c r="AP82" s="6" t="s">
        <v>47</v>
      </c>
      <c r="AQ82" s="10"/>
      <c r="AR82" s="8">
        <f>+Q82+AI82</f>
        <v>38</v>
      </c>
      <c r="AS82" s="11">
        <f>+R82+AJ82</f>
        <v>0</v>
      </c>
      <c r="AT82" s="20"/>
      <c r="AU82" s="10"/>
      <c r="AV82" s="59" t="s">
        <v>98</v>
      </c>
    </row>
    <row r="83" spans="1:49" s="118" customFormat="1" ht="107.25" customHeight="1" x14ac:dyDescent="0.2">
      <c r="A83" s="123" t="s">
        <v>197</v>
      </c>
      <c r="B83" s="116" t="s">
        <v>47</v>
      </c>
      <c r="C83" s="116" t="s">
        <v>198</v>
      </c>
      <c r="D83" s="116" t="s">
        <v>47</v>
      </c>
      <c r="E83" s="116" t="s">
        <v>47</v>
      </c>
      <c r="F83" s="14" t="s">
        <v>199</v>
      </c>
      <c r="G83" s="16" t="s">
        <v>118</v>
      </c>
      <c r="H83" s="116" t="s">
        <v>47</v>
      </c>
      <c r="I83" s="116" t="s">
        <v>47</v>
      </c>
      <c r="J83" s="10"/>
      <c r="K83" s="116" t="s">
        <v>47</v>
      </c>
      <c r="L83" s="116" t="s">
        <v>47</v>
      </c>
      <c r="M83" s="10"/>
      <c r="N83" s="116" t="s">
        <v>47</v>
      </c>
      <c r="O83" s="116" t="s">
        <v>47</v>
      </c>
      <c r="P83" s="12"/>
      <c r="Q83" s="8">
        <v>1</v>
      </c>
      <c r="R83" s="11"/>
      <c r="S83" s="10"/>
      <c r="T83" s="116" t="s">
        <v>47</v>
      </c>
      <c r="U83" s="116" t="s">
        <v>47</v>
      </c>
      <c r="V83" s="10"/>
      <c r="W83" s="116" t="s">
        <v>47</v>
      </c>
      <c r="X83" s="116" t="s">
        <v>47</v>
      </c>
      <c r="Y83" s="10"/>
      <c r="Z83" s="8">
        <v>1</v>
      </c>
      <c r="AA83" s="11"/>
      <c r="AB83" s="10"/>
      <c r="AC83" s="116" t="s">
        <v>47</v>
      </c>
      <c r="AD83" s="116" t="s">
        <v>47</v>
      </c>
      <c r="AE83" s="10"/>
      <c r="AF83" s="116" t="s">
        <v>47</v>
      </c>
      <c r="AG83" s="116" t="s">
        <v>47</v>
      </c>
      <c r="AH83" s="10"/>
      <c r="AI83" s="8">
        <v>1</v>
      </c>
      <c r="AJ83" s="11"/>
      <c r="AK83" s="10"/>
      <c r="AL83" s="116" t="s">
        <v>47</v>
      </c>
      <c r="AM83" s="116" t="s">
        <v>47</v>
      </c>
      <c r="AN83" s="10"/>
      <c r="AO83" s="116" t="s">
        <v>47</v>
      </c>
      <c r="AP83" s="116" t="s">
        <v>47</v>
      </c>
      <c r="AQ83" s="10"/>
      <c r="AR83" s="8">
        <f>Q83+Z83+AI83</f>
        <v>3</v>
      </c>
      <c r="AS83" s="11">
        <f>R83+AA83+AJ83</f>
        <v>0</v>
      </c>
      <c r="AT83" s="7"/>
      <c r="AU83" s="10"/>
      <c r="AV83" s="117"/>
    </row>
    <row r="84" spans="1:49" s="118" customFormat="1" ht="107.25" customHeight="1" x14ac:dyDescent="0.2">
      <c r="A84" s="123" t="s">
        <v>200</v>
      </c>
      <c r="B84" s="116" t="s">
        <v>47</v>
      </c>
      <c r="C84" s="116" t="s">
        <v>47</v>
      </c>
      <c r="D84" s="116" t="s">
        <v>106</v>
      </c>
      <c r="E84" s="116" t="s">
        <v>47</v>
      </c>
      <c r="F84" s="14" t="s">
        <v>199</v>
      </c>
      <c r="G84" s="16" t="s">
        <v>118</v>
      </c>
      <c r="H84" s="116" t="s">
        <v>47</v>
      </c>
      <c r="I84" s="116" t="s">
        <v>47</v>
      </c>
      <c r="J84" s="10"/>
      <c r="K84" s="116" t="s">
        <v>47</v>
      </c>
      <c r="L84" s="116" t="s">
        <v>47</v>
      </c>
      <c r="M84" s="10"/>
      <c r="N84" s="116" t="s">
        <v>47</v>
      </c>
      <c r="O84" s="116" t="s">
        <v>47</v>
      </c>
      <c r="P84" s="12"/>
      <c r="Q84" s="8">
        <v>1</v>
      </c>
      <c r="R84" s="11"/>
      <c r="S84" s="10"/>
      <c r="T84" s="116" t="s">
        <v>47</v>
      </c>
      <c r="U84" s="116" t="s">
        <v>47</v>
      </c>
      <c r="V84" s="10"/>
      <c r="W84" s="116" t="s">
        <v>47</v>
      </c>
      <c r="X84" s="116" t="s">
        <v>47</v>
      </c>
      <c r="Y84" s="10"/>
      <c r="Z84" s="8">
        <v>1</v>
      </c>
      <c r="AA84" s="11"/>
      <c r="AB84" s="10"/>
      <c r="AC84" s="116" t="s">
        <v>47</v>
      </c>
      <c r="AD84" s="116" t="s">
        <v>47</v>
      </c>
      <c r="AE84" s="10"/>
      <c r="AF84" s="116" t="s">
        <v>47</v>
      </c>
      <c r="AG84" s="116" t="s">
        <v>47</v>
      </c>
      <c r="AH84" s="10"/>
      <c r="AI84" s="8">
        <v>1</v>
      </c>
      <c r="AJ84" s="11"/>
      <c r="AK84" s="10"/>
      <c r="AL84" s="116" t="s">
        <v>47</v>
      </c>
      <c r="AM84" s="116" t="s">
        <v>47</v>
      </c>
      <c r="AN84" s="10"/>
      <c r="AO84" s="116" t="s">
        <v>47</v>
      </c>
      <c r="AP84" s="116" t="s">
        <v>47</v>
      </c>
      <c r="AQ84" s="10"/>
      <c r="AR84" s="8">
        <f>Q84+Z84+AI84</f>
        <v>3</v>
      </c>
      <c r="AS84" s="11">
        <f>R84+AA84+AJ84</f>
        <v>0</v>
      </c>
      <c r="AT84" s="7"/>
      <c r="AU84" s="10"/>
      <c r="AV84" s="117"/>
    </row>
    <row r="85" spans="1:49" s="55" customFormat="1" ht="107.25" customHeight="1" thickBot="1" x14ac:dyDescent="0.25">
      <c r="A85" s="21" t="s">
        <v>201</v>
      </c>
      <c r="B85" s="10" t="s">
        <v>49</v>
      </c>
      <c r="C85" s="10" t="s">
        <v>47</v>
      </c>
      <c r="D85" s="10" t="s">
        <v>47</v>
      </c>
      <c r="E85" s="10" t="s">
        <v>47</v>
      </c>
      <c r="F85" s="14" t="s">
        <v>202</v>
      </c>
      <c r="G85" s="16" t="s">
        <v>203</v>
      </c>
      <c r="H85" s="6" t="s">
        <v>47</v>
      </c>
      <c r="I85" s="6" t="s">
        <v>47</v>
      </c>
      <c r="J85" s="10"/>
      <c r="K85" s="6" t="s">
        <v>47</v>
      </c>
      <c r="L85" s="10" t="s">
        <v>47</v>
      </c>
      <c r="M85" s="10"/>
      <c r="N85" s="10" t="s">
        <v>47</v>
      </c>
      <c r="O85" s="10" t="s">
        <v>47</v>
      </c>
      <c r="P85" s="10"/>
      <c r="Q85" s="10" t="s">
        <v>47</v>
      </c>
      <c r="R85" s="10" t="s">
        <v>47</v>
      </c>
      <c r="S85" s="10"/>
      <c r="T85" s="10" t="s">
        <v>47</v>
      </c>
      <c r="U85" s="10" t="s">
        <v>47</v>
      </c>
      <c r="V85" s="10"/>
      <c r="W85" s="10" t="s">
        <v>47</v>
      </c>
      <c r="X85" s="10" t="s">
        <v>47</v>
      </c>
      <c r="Y85" s="10"/>
      <c r="Z85" s="10" t="s">
        <v>47</v>
      </c>
      <c r="AA85" s="10" t="s">
        <v>47</v>
      </c>
      <c r="AB85" s="10"/>
      <c r="AC85" s="10" t="s">
        <v>47</v>
      </c>
      <c r="AD85" s="10" t="s">
        <v>47</v>
      </c>
      <c r="AE85" s="10"/>
      <c r="AF85" s="10" t="s">
        <v>47</v>
      </c>
      <c r="AG85" s="10" t="s">
        <v>47</v>
      </c>
      <c r="AH85" s="10"/>
      <c r="AI85" s="6" t="s">
        <v>47</v>
      </c>
      <c r="AJ85" s="6" t="s">
        <v>47</v>
      </c>
      <c r="AK85" s="10"/>
      <c r="AL85" s="8">
        <v>1</v>
      </c>
      <c r="AM85" s="11"/>
      <c r="AN85" s="10"/>
      <c r="AO85" s="6" t="s">
        <v>47</v>
      </c>
      <c r="AP85" s="6" t="s">
        <v>47</v>
      </c>
      <c r="AQ85" s="10"/>
      <c r="AR85" s="8">
        <f>AL85</f>
        <v>1</v>
      </c>
      <c r="AS85" s="11">
        <f>AM85</f>
        <v>0</v>
      </c>
      <c r="AT85" s="7"/>
      <c r="AU85" s="10"/>
      <c r="AV85" s="60" t="s">
        <v>52</v>
      </c>
    </row>
    <row r="86" spans="1:49" ht="90" x14ac:dyDescent="0.2">
      <c r="A86" s="44" t="s">
        <v>204</v>
      </c>
      <c r="B86" s="10" t="s">
        <v>76</v>
      </c>
      <c r="C86" s="10" t="s">
        <v>47</v>
      </c>
      <c r="D86" s="10" t="s">
        <v>47</v>
      </c>
      <c r="E86" s="10" t="s">
        <v>47</v>
      </c>
      <c r="F86" s="14" t="s">
        <v>205</v>
      </c>
      <c r="G86" s="16" t="s">
        <v>203</v>
      </c>
      <c r="H86" s="6" t="s">
        <v>47</v>
      </c>
      <c r="I86" s="6" t="s">
        <v>47</v>
      </c>
      <c r="J86" s="10"/>
      <c r="K86" s="6" t="s">
        <v>47</v>
      </c>
      <c r="L86" s="6" t="s">
        <v>47</v>
      </c>
      <c r="M86" s="10"/>
      <c r="N86" s="6" t="s">
        <v>47</v>
      </c>
      <c r="O86" s="6" t="s">
        <v>47</v>
      </c>
      <c r="P86" s="10"/>
      <c r="Q86" s="6" t="s">
        <v>47</v>
      </c>
      <c r="R86" s="6" t="s">
        <v>47</v>
      </c>
      <c r="S86" s="10"/>
      <c r="T86" s="6" t="s">
        <v>47</v>
      </c>
      <c r="U86" s="6" t="s">
        <v>47</v>
      </c>
      <c r="V86" s="10"/>
      <c r="W86" s="8">
        <v>1</v>
      </c>
      <c r="X86" s="11"/>
      <c r="Y86" s="12"/>
      <c r="Z86" s="6" t="s">
        <v>47</v>
      </c>
      <c r="AA86" s="6" t="s">
        <v>47</v>
      </c>
      <c r="AB86" s="10"/>
      <c r="AC86" s="6" t="s">
        <v>47</v>
      </c>
      <c r="AD86" s="6" t="s">
        <v>47</v>
      </c>
      <c r="AE86" s="10"/>
      <c r="AF86" s="6" t="s">
        <v>47</v>
      </c>
      <c r="AG86" s="6" t="s">
        <v>47</v>
      </c>
      <c r="AH86" s="10"/>
      <c r="AI86" s="6" t="s">
        <v>47</v>
      </c>
      <c r="AJ86" s="6" t="s">
        <v>47</v>
      </c>
      <c r="AK86" s="10"/>
      <c r="AL86" s="6" t="s">
        <v>47</v>
      </c>
      <c r="AM86" s="6" t="s">
        <v>47</v>
      </c>
      <c r="AN86" s="10"/>
      <c r="AO86" s="6" t="s">
        <v>47</v>
      </c>
      <c r="AP86" s="6" t="s">
        <v>47</v>
      </c>
      <c r="AQ86" s="10"/>
      <c r="AR86" s="8">
        <f>W86</f>
        <v>1</v>
      </c>
      <c r="AS86" s="11">
        <f>X86</f>
        <v>0</v>
      </c>
      <c r="AT86" s="20"/>
      <c r="AU86" s="10"/>
      <c r="AV86" s="59" t="s">
        <v>52</v>
      </c>
      <c r="AW86" s="39"/>
    </row>
    <row r="87" spans="1:49" ht="15.75" x14ac:dyDescent="0.2">
      <c r="A87" s="127" t="s">
        <v>206</v>
      </c>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127"/>
      <c r="AV87" s="127"/>
      <c r="AW87" s="39"/>
    </row>
    <row r="88" spans="1:49" ht="66" customHeight="1" x14ac:dyDescent="0.2">
      <c r="A88" s="44" t="s">
        <v>207</v>
      </c>
      <c r="B88" s="10" t="s">
        <v>44</v>
      </c>
      <c r="C88" s="10" t="s">
        <v>44</v>
      </c>
      <c r="D88" s="10" t="s">
        <v>44</v>
      </c>
      <c r="E88" s="10" t="s">
        <v>44</v>
      </c>
      <c r="F88" s="12" t="s">
        <v>208</v>
      </c>
      <c r="G88" s="10" t="s">
        <v>209</v>
      </c>
      <c r="H88" s="8">
        <v>1</v>
      </c>
      <c r="I88" s="11"/>
      <c r="J88" s="12"/>
      <c r="K88" s="8">
        <v>1</v>
      </c>
      <c r="L88" s="11"/>
      <c r="M88" s="12"/>
      <c r="N88" s="8">
        <v>1</v>
      </c>
      <c r="O88" s="11"/>
      <c r="P88" s="12"/>
      <c r="Q88" s="8">
        <v>1</v>
      </c>
      <c r="R88" s="11"/>
      <c r="S88" s="12"/>
      <c r="T88" s="8">
        <v>1</v>
      </c>
      <c r="U88" s="11"/>
      <c r="V88" s="12"/>
      <c r="W88" s="8">
        <v>1</v>
      </c>
      <c r="X88" s="11"/>
      <c r="Y88" s="12"/>
      <c r="Z88" s="8">
        <v>1</v>
      </c>
      <c r="AA88" s="11"/>
      <c r="AB88" s="12"/>
      <c r="AC88" s="8">
        <v>1</v>
      </c>
      <c r="AD88" s="11"/>
      <c r="AE88" s="12"/>
      <c r="AF88" s="8">
        <v>1</v>
      </c>
      <c r="AG88" s="11"/>
      <c r="AH88" s="12"/>
      <c r="AI88" s="8">
        <v>1</v>
      </c>
      <c r="AJ88" s="11"/>
      <c r="AK88" s="12"/>
      <c r="AL88" s="8">
        <v>1</v>
      </c>
      <c r="AM88" s="11"/>
      <c r="AN88" s="12"/>
      <c r="AO88" s="8">
        <v>1</v>
      </c>
      <c r="AP88" s="11"/>
      <c r="AQ88" s="29"/>
      <c r="AR88" s="8">
        <f>H88+K88+N88+Q88+T88+W88+Z88+AC88+AF88+AI88+AL88+AO88</f>
        <v>12</v>
      </c>
      <c r="AS88" s="11">
        <f>I88+L88+O88+R88+U88+X88+AA88+AD88+AG88+AJ88+AM88+AP88</f>
        <v>0</v>
      </c>
      <c r="AT88" s="20"/>
      <c r="AU88" s="10"/>
      <c r="AV88" s="58" t="s">
        <v>210</v>
      </c>
      <c r="AW88" s="39"/>
    </row>
    <row r="89" spans="1:49" ht="66" customHeight="1" x14ac:dyDescent="0.2">
      <c r="A89" s="44" t="s">
        <v>211</v>
      </c>
      <c r="B89" s="10"/>
      <c r="C89" s="10"/>
      <c r="D89" s="10"/>
      <c r="E89" s="10"/>
      <c r="F89" s="12"/>
      <c r="G89" s="10" t="s">
        <v>118</v>
      </c>
      <c r="H89" s="8">
        <v>1</v>
      </c>
      <c r="I89" s="11"/>
      <c r="J89" s="12"/>
      <c r="K89" s="8">
        <v>1</v>
      </c>
      <c r="L89" s="11"/>
      <c r="M89" s="12"/>
      <c r="N89" s="8">
        <v>1</v>
      </c>
      <c r="O89" s="11"/>
      <c r="P89" s="12"/>
      <c r="Q89" s="8">
        <v>1</v>
      </c>
      <c r="R89" s="11"/>
      <c r="S89" s="12"/>
      <c r="T89" s="8">
        <v>1</v>
      </c>
      <c r="U89" s="11"/>
      <c r="V89" s="12"/>
      <c r="W89" s="8">
        <v>1</v>
      </c>
      <c r="X89" s="11"/>
      <c r="Y89" s="12"/>
      <c r="Z89" s="8">
        <v>1</v>
      </c>
      <c r="AA89" s="11"/>
      <c r="AB89" s="12"/>
      <c r="AC89" s="8">
        <v>1</v>
      </c>
      <c r="AD89" s="11"/>
      <c r="AE89" s="12"/>
      <c r="AF89" s="8">
        <v>1</v>
      </c>
      <c r="AG89" s="11"/>
      <c r="AH89" s="12"/>
      <c r="AI89" s="8">
        <v>1</v>
      </c>
      <c r="AJ89" s="11"/>
      <c r="AK89" s="12"/>
      <c r="AL89" s="8">
        <v>1</v>
      </c>
      <c r="AM89" s="11"/>
      <c r="AN89" s="12"/>
      <c r="AO89" s="8">
        <v>1</v>
      </c>
      <c r="AP89" s="11"/>
      <c r="AQ89" s="29"/>
      <c r="AR89" s="8">
        <f>H89+K89+N89+Q89+T89+W89+Z89+AC89+AF89+AI89+AL89+AO89</f>
        <v>12</v>
      </c>
      <c r="AS89" s="11">
        <f>AP89+AM89+AJ89+AG89+AD89+AA89+X89+U89+R89+O89+L89+I89</f>
        <v>0</v>
      </c>
      <c r="AT89" s="20"/>
      <c r="AU89" s="10"/>
      <c r="AV89" s="58"/>
      <c r="AW89" s="39"/>
    </row>
    <row r="90" spans="1:49" ht="31.5" x14ac:dyDescent="0.2">
      <c r="A90" s="46" t="s">
        <v>212</v>
      </c>
      <c r="B90" s="46"/>
      <c r="C90" s="46"/>
      <c r="D90" s="46"/>
      <c r="E90" s="46"/>
      <c r="F90" s="50"/>
      <c r="G90" s="46"/>
      <c r="H90" s="50">
        <f>H89+H88+H79+H78+H66+H64+H62+H55+H54+H53+H52+H47+H46+H44+H36+H32+H31+H25+H24+H15</f>
        <v>38</v>
      </c>
      <c r="I90" s="50">
        <f>I89+I88+I79+I78+I66+I64+I62+I55+I54+I53+I52+I47+I46+I44+I36+I32+I31+I25+I24+I15</f>
        <v>0</v>
      </c>
      <c r="J90" s="50"/>
      <c r="K90" s="50">
        <f>K89+K88+K78+K67+K59+K58+K57+K56+K55+K54+K49+K48+K47+K46+K45+K42+K41+K36+K35+K32+K31+K15</f>
        <v>40</v>
      </c>
      <c r="L90" s="50">
        <f>L89+L88+L78+L67+L59+L58+L57+L56+L55+L54+L49+L48+L47+L46+L45+L42+L41+L36+L35+L32+L31+L15</f>
        <v>0</v>
      </c>
      <c r="M90" s="50"/>
      <c r="N90" s="50">
        <f>N89+N88+N78+N72+N71+N65+N63+N61+N60+N55+N54+N47+N46+N40+N36+N32+N25+N24+N22+N18+N15+N31</f>
        <v>22</v>
      </c>
      <c r="O90" s="50">
        <f>O89+O88+O78+O72+O71+O65+O63+O61+O60+O55+O54+O47+O46+O40+O36+O32+O25+O24+O22+O18+O15+O31</f>
        <v>0</v>
      </c>
      <c r="P90" s="50"/>
      <c r="Q90" s="50">
        <f>Q89+Q88+Q84+Q83+Q82+Q81+Q80+Q78+Q72+Q71+Q69+Q55+Q54+Q51+Q50+Q47+Q46+Q36+Q32+Q31+Q19+Q15</f>
        <v>40</v>
      </c>
      <c r="R90" s="50">
        <f>R89+R88+R84+R83+R82+R81+R80+R78+R72+R71+R69+R55+R54+R51+R50+R47+R46+R36+R32+R31+R19+R15</f>
        <v>0</v>
      </c>
      <c r="S90" s="50"/>
      <c r="T90" s="50">
        <f>T89+T88+T78+T72+T71+T66+T55+T54+T47+T46+T40+T36+T35+T32+T31+T27+T25+T24+T15</f>
        <v>37</v>
      </c>
      <c r="U90" s="50">
        <f>U89+U88+U78+U72+U71+U66+U55+U54+U47+U46+U40+U36+U35+U32+U31+U27+U25+U24+U15</f>
        <v>0</v>
      </c>
      <c r="V90" s="50"/>
      <c r="W90" s="50">
        <f>W89+W88+W86+W78+W55+W54+W47+W46+W36+W32+W26+W15+W31</f>
        <v>13</v>
      </c>
      <c r="X90" s="50">
        <f>X89+X88+X86+X78+X55+X54+X47+X46+X36+X32+X26+X15+X31</f>
        <v>0</v>
      </c>
      <c r="Y90" s="50"/>
      <c r="Z90" s="50">
        <f>Z89+Z88+Z84+Z83+Z78+Z68+Z64+Z59+Z58+Z57+Z56+Z55+Z54+Z53+Z52+Z49+Z48+Z47+Z46+Z36+Z32+Z31+Z29+Z25+Z24+Z15</f>
        <v>26</v>
      </c>
      <c r="AA90" s="50">
        <f>AA89+AA88+AA84+AA83+AA78+AA68+AA64+AA59+AA58+AA57+AA56+AA55+AA54+AA53+AA52+AA49+AA48+AA47+AA46+AA36+AA32+AA29+AA25+AA24+AA15+AA31</f>
        <v>0</v>
      </c>
      <c r="AB90" s="50"/>
      <c r="AC90" s="50">
        <f>AC89+AC88+AC78+AC76+AC74+AC73+AC69+AC67+AC55+AC54+AC47+AC46+AC45+AC40+AC36+AC35+AC32+AC21+AC44+AC18+AC15+AC31</f>
        <v>40</v>
      </c>
      <c r="AD90" s="50">
        <f>AD89+AD88+AD78+AD76+AD74+AD73+AD69+AD67+AD55+AD54+AD47+AD46+AD45+AD40+AD36+AD35+AD32+AD21+AD44+AD18+AD15+AD31</f>
        <v>0</v>
      </c>
      <c r="AE90" s="50"/>
      <c r="AF90" s="50">
        <f>AF89+AF88+AF78+AF76+AF74+AF73+AF66+AF55+AF54+AF47+AF46+AF43+AF36+AF32+AF28+AF25+AF24+AF23+AF15+AF31</f>
        <v>20</v>
      </c>
      <c r="AG90" s="50">
        <f>AG89+AG88+AG78+AG76+AG74+AG73+AG66+AG55+AG54+AG47+AG46+AG43+AG36+AG32+AG28+AG25+AG24+AG23+AG15+AG31</f>
        <v>0</v>
      </c>
      <c r="AH90" s="50"/>
      <c r="AI90" s="50">
        <f>AI89+AI88+AI84+AI83+AI82+AI81+AI80+AI78+AI76+AI74+AI73+AI55+AI54+AI47+AI46+AI36+AI32+AI30+AI27+AI15+AI31</f>
        <v>39</v>
      </c>
      <c r="AJ90" s="50">
        <f>AJ89+AJ88+AJ84+AJ83+AJ82+AJ81+AJ80+AJ78+AJ76+AJ74+AJ73+AJ55+AJ54+AJ47+AJ46+AJ36+AJ32+AJ30+AJ27+AJ15+AJ31</f>
        <v>0</v>
      </c>
      <c r="AK90" s="50"/>
      <c r="AL90" s="50">
        <f>AL89+AL88+AL85+AL78+AL55+AL54+AL47+AL46+AL40+AL36+AL35+AL32+AL75+AL25+AL24+AL15+AL31</f>
        <v>35</v>
      </c>
      <c r="AM90" s="50">
        <f>AM89+AM88+AM85+AM78+AM55+AM54+AM47+AM46+AM40+AM36+AM35+AM32+AM75+AM25+AM24+AM15+AM31</f>
        <v>0</v>
      </c>
      <c r="AN90" s="50"/>
      <c r="AO90" s="50">
        <f>AO89+AO88+AO78+AO69+AO55+AO54+AO47+AO46+AO36+AO32+AO15+AO75+AO31</f>
        <v>13</v>
      </c>
      <c r="AP90" s="50">
        <f>AP89+AP88+AP78+AP69+AP55+AP54+AP47+AP46+AP36+AP32+AP15+AP75+AP31</f>
        <v>0</v>
      </c>
      <c r="AQ90" s="50"/>
      <c r="AR90" s="50">
        <f>AR89+AR88+AR86+AR85+AR84+AR83+AR82+AR81+AR80+AR79+AR78+AR76+AR74+AR73+AR72+AR71+AR69+AR68+AR67+AR66+AR65+AR64+AR63+AR62+AR61+AR60+AR59+AR58+AR57+AR56+AR55+AR54+AR53+AR52+AR51+AR50+AR49+AR48+AR47+AR46+AR45+AR43+AR42+AR41+AR40+AR36+AR35+AR32+AR30+AR29+AR28+AR27+AR75+AR26+AR25+AR24+AR23+AR22+AR21+AR44+AR19+AR18+AR15+AR31</f>
        <v>363</v>
      </c>
      <c r="AS90" s="50">
        <f>AS88+AS86+AS85+AS84+AS83+AS82+AS81+AS80+AS79+AS78+AS76+AS74+AS73+AS72+AS71+AS69+AS68+AS67+AS66+AS65+AS64+AS63+AS62+AS61+AS60+AS59+AS58+AS57+AS56+AS55+AS54+AS53+AS52+AS51+AS50+AS49+AS48+AS47+AS46+AS45+AS43+AS42+AS41+AS40+AS36+AS35+AS32+AS30+AS29+AS28+AS27+AS75+AS26+AS25+AS24+AS23+AS22+AS21+AS44+AS19+AS18+AS15</f>
        <v>0</v>
      </c>
      <c r="AT90" s="50"/>
      <c r="AU90" s="50"/>
      <c r="AV90" s="61"/>
      <c r="AW90" s="39"/>
    </row>
    <row r="91" spans="1:49" ht="83.25" customHeight="1" x14ac:dyDescent="0.2">
      <c r="A91" s="51" t="s">
        <v>213</v>
      </c>
      <c r="B91" s="51"/>
      <c r="C91" s="51"/>
      <c r="D91" s="51"/>
      <c r="E91" s="51"/>
      <c r="F91" s="12"/>
      <c r="G91" s="10"/>
      <c r="H91" s="49"/>
      <c r="I91" s="49"/>
      <c r="J91" s="49"/>
      <c r="K91" s="49"/>
      <c r="L91" s="49"/>
      <c r="M91" s="52"/>
      <c r="N91" s="49"/>
      <c r="O91" s="49"/>
      <c r="P91" s="52"/>
      <c r="Q91" s="49"/>
      <c r="R91" s="49"/>
      <c r="S91" s="52"/>
      <c r="T91" s="49"/>
      <c r="U91" s="49"/>
      <c r="V91" s="52"/>
      <c r="W91" s="49"/>
      <c r="X91" s="49"/>
      <c r="Y91" s="52"/>
      <c r="Z91" s="49"/>
      <c r="AA91" s="49"/>
      <c r="AB91" s="52"/>
      <c r="AC91" s="49"/>
      <c r="AD91" s="49"/>
      <c r="AE91" s="52"/>
      <c r="AF91" s="49"/>
      <c r="AG91" s="49"/>
      <c r="AH91" s="52"/>
      <c r="AI91" s="49"/>
      <c r="AJ91" s="49"/>
      <c r="AK91" s="52"/>
      <c r="AL91" s="49"/>
      <c r="AM91" s="49"/>
      <c r="AN91" s="52"/>
      <c r="AO91" s="49"/>
      <c r="AP91" s="49">
        <f>AO90+AL90+AI90+AF90+AC90+Z90+W90+T90+Q90+N90+K90+H90</f>
        <v>363</v>
      </c>
      <c r="AQ91" s="52"/>
      <c r="AR91" s="49"/>
      <c r="AS91" s="49"/>
      <c r="AT91" s="49"/>
      <c r="AU91" s="49"/>
      <c r="AV91" s="59"/>
      <c r="AW91" s="39"/>
    </row>
    <row r="97" spans="6:40" x14ac:dyDescent="0.2">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25"/>
      <c r="AN97" s="33"/>
    </row>
  </sheetData>
  <mergeCells count="41">
    <mergeCell ref="Z11:AB12"/>
    <mergeCell ref="F1:AU3"/>
    <mergeCell ref="A7:AV7"/>
    <mergeCell ref="A8:AV8"/>
    <mergeCell ref="A10:AV10"/>
    <mergeCell ref="A1:A3"/>
    <mergeCell ref="A9:AV9"/>
    <mergeCell ref="A5:AV5"/>
    <mergeCell ref="A6:AV6"/>
    <mergeCell ref="A14:AV14"/>
    <mergeCell ref="AU11:AU13"/>
    <mergeCell ref="AI11:AK12"/>
    <mergeCell ref="N11:P12"/>
    <mergeCell ref="AL11:AN12"/>
    <mergeCell ref="AT11:AT13"/>
    <mergeCell ref="H11:J12"/>
    <mergeCell ref="W11:Y12"/>
    <mergeCell ref="A11:A13"/>
    <mergeCell ref="F11:F13"/>
    <mergeCell ref="T11:V12"/>
    <mergeCell ref="K11:M12"/>
    <mergeCell ref="B11:E11"/>
    <mergeCell ref="AR11:AR13"/>
    <mergeCell ref="G11:G13"/>
    <mergeCell ref="AO11:AQ12"/>
    <mergeCell ref="F97:AL97"/>
    <mergeCell ref="A39:AV39"/>
    <mergeCell ref="A77:AV77"/>
    <mergeCell ref="AS11:AS13"/>
    <mergeCell ref="A34:AV34"/>
    <mergeCell ref="AF11:AH12"/>
    <mergeCell ref="AV11:AV13"/>
    <mergeCell ref="A87:AV87"/>
    <mergeCell ref="A70:AV70"/>
    <mergeCell ref="A38:AV38"/>
    <mergeCell ref="A17:AV17"/>
    <mergeCell ref="AC11:AE12"/>
    <mergeCell ref="A37:AV37"/>
    <mergeCell ref="A33:AV33"/>
    <mergeCell ref="A16:AV16"/>
    <mergeCell ref="Q11:S12"/>
  </mergeCells>
  <printOptions horizontalCentered="1" verticalCentered="1"/>
  <pageMargins left="0.23622047244094491" right="0.70866141732283472" top="0.74803149606299213" bottom="0.74803149606299213" header="0.31496062992125984" footer="0.31496062992125984"/>
  <pageSetup paperSize="14" scale="21" orientation="landscape" r:id="rId1"/>
  <headerFooter>
    <oddHeader>&amp;L&amp;"Calibri"&amp;15&amp;K000000 Información Pública Clasificada&amp;1#_x000D_</oddHeader>
    <oddFooter>&amp;R&amp;P de &amp;N</oddFooter>
  </headerFooter>
  <rowBreaks count="2" manualBreakCount="2">
    <brk id="45" max="16383" man="1"/>
    <brk id="92" max="1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2B374-09B6-4B60-A75C-14D401568048}">
  <dimension ref="B2:O23"/>
  <sheetViews>
    <sheetView workbookViewId="0">
      <selection activeCell="B25" sqref="B25"/>
    </sheetView>
  </sheetViews>
  <sheetFormatPr baseColWidth="10" defaultColWidth="11.42578125" defaultRowHeight="15.75" x14ac:dyDescent="0.25"/>
  <cols>
    <col min="2" max="2" width="15.140625" style="70" customWidth="1"/>
  </cols>
  <sheetData>
    <row r="2" spans="2:11" x14ac:dyDescent="0.25">
      <c r="B2" s="151" t="s">
        <v>214</v>
      </c>
      <c r="C2" s="151"/>
      <c r="D2" s="151"/>
      <c r="E2" s="151"/>
      <c r="F2" s="151"/>
      <c r="G2" s="151"/>
      <c r="H2" s="151"/>
      <c r="I2" s="151"/>
      <c r="J2" s="151"/>
      <c r="K2" s="151"/>
    </row>
    <row r="5" spans="2:11" x14ac:dyDescent="0.25">
      <c r="B5" s="70" t="s">
        <v>215</v>
      </c>
    </row>
    <row r="14" spans="2:11" x14ac:dyDescent="0.25">
      <c r="B14" s="70" t="s">
        <v>216</v>
      </c>
      <c r="C14" t="s">
        <v>217</v>
      </c>
    </row>
    <row r="15" spans="2:11" x14ac:dyDescent="0.25">
      <c r="B15" s="70" t="s">
        <v>218</v>
      </c>
      <c r="C15" t="s">
        <v>219</v>
      </c>
    </row>
    <row r="17" spans="2:15" x14ac:dyDescent="0.25">
      <c r="B17" s="70" t="s">
        <v>220</v>
      </c>
      <c r="C17" t="s">
        <v>221</v>
      </c>
    </row>
    <row r="18" spans="2:15" x14ac:dyDescent="0.25">
      <c r="B18" s="70" t="s">
        <v>222</v>
      </c>
      <c r="C18" t="s">
        <v>223</v>
      </c>
    </row>
    <row r="19" spans="2:15" ht="15.75" customHeight="1" x14ac:dyDescent="0.25">
      <c r="B19" s="150" t="s">
        <v>224</v>
      </c>
      <c r="C19" s="149" t="s">
        <v>225</v>
      </c>
      <c r="D19" s="149"/>
      <c r="E19" s="149"/>
      <c r="F19" s="149"/>
      <c r="G19" s="149"/>
      <c r="H19" s="149"/>
      <c r="I19" s="149"/>
      <c r="J19" s="149"/>
      <c r="K19" s="149"/>
      <c r="L19" s="149"/>
      <c r="M19" s="149"/>
      <c r="N19" s="149"/>
      <c r="O19" s="149"/>
    </row>
    <row r="20" spans="2:15" ht="15.75" customHeight="1" x14ac:dyDescent="0.25">
      <c r="B20" s="150"/>
      <c r="C20" s="149"/>
      <c r="D20" s="149"/>
      <c r="E20" s="149"/>
      <c r="F20" s="149"/>
      <c r="G20" s="149"/>
      <c r="H20" s="149"/>
      <c r="I20" s="149"/>
      <c r="J20" s="149"/>
      <c r="K20" s="149"/>
      <c r="L20" s="149"/>
      <c r="M20" s="149"/>
      <c r="N20" s="149"/>
      <c r="O20" s="149"/>
    </row>
    <row r="21" spans="2:15" x14ac:dyDescent="0.25">
      <c r="B21" s="70" t="s">
        <v>226</v>
      </c>
      <c r="C21" t="s">
        <v>227</v>
      </c>
    </row>
    <row r="22" spans="2:15" x14ac:dyDescent="0.25">
      <c r="B22" s="70" t="s">
        <v>228</v>
      </c>
      <c r="C22" t="s">
        <v>229</v>
      </c>
    </row>
    <row r="23" spans="2:15" ht="31.5" x14ac:dyDescent="0.25">
      <c r="B23" s="71" t="s">
        <v>230</v>
      </c>
      <c r="C23" s="149" t="s">
        <v>231</v>
      </c>
      <c r="D23" s="149"/>
      <c r="E23" s="149"/>
      <c r="F23" s="149"/>
      <c r="G23" s="149"/>
      <c r="H23" s="149"/>
      <c r="I23" s="149"/>
      <c r="J23" s="149"/>
      <c r="K23" s="149"/>
      <c r="L23" s="149"/>
      <c r="M23" s="149"/>
      <c r="N23" s="149"/>
      <c r="O23" s="149"/>
    </row>
  </sheetData>
  <mergeCells count="4">
    <mergeCell ref="C23:O23"/>
    <mergeCell ref="C19:O20"/>
    <mergeCell ref="B19:B20"/>
    <mergeCell ref="B2:K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C940D-F3C3-4DCA-8B18-835170AA6055}">
  <dimension ref="A1:I20"/>
  <sheetViews>
    <sheetView topLeftCell="A10" workbookViewId="0">
      <selection activeCell="B19" sqref="B19"/>
    </sheetView>
  </sheetViews>
  <sheetFormatPr baseColWidth="10" defaultColWidth="11.42578125" defaultRowHeight="15" x14ac:dyDescent="0.25"/>
  <cols>
    <col min="2" max="2" width="25.5703125" customWidth="1"/>
    <col min="3" max="3" width="35.28515625" customWidth="1"/>
    <col min="6" max="6" width="24.85546875" customWidth="1"/>
  </cols>
  <sheetData>
    <row r="1" spans="1:9" ht="24" thickBot="1" x14ac:dyDescent="0.4">
      <c r="B1" s="156" t="s">
        <v>232</v>
      </c>
      <c r="C1" s="157"/>
      <c r="D1" s="157"/>
      <c r="E1" s="157"/>
      <c r="F1" s="157"/>
      <c r="G1" s="157"/>
      <c r="H1" s="158"/>
    </row>
    <row r="3" spans="1:9" ht="15.75" x14ac:dyDescent="0.25">
      <c r="B3" s="69" t="s">
        <v>233</v>
      </c>
    </row>
    <row r="4" spans="1:9" ht="15.75" x14ac:dyDescent="0.25">
      <c r="B4" s="68" t="s">
        <v>234</v>
      </c>
    </row>
    <row r="5" spans="1:9" ht="15.75" x14ac:dyDescent="0.25">
      <c r="B5" s="68"/>
    </row>
    <row r="6" spans="1:9" ht="15.75" x14ac:dyDescent="0.25">
      <c r="B6" s="69" t="s">
        <v>235</v>
      </c>
    </row>
    <row r="7" spans="1:9" ht="15.75" x14ac:dyDescent="0.25">
      <c r="B7" s="68" t="s">
        <v>236</v>
      </c>
    </row>
    <row r="8" spans="1:9" ht="15.75" x14ac:dyDescent="0.25">
      <c r="B8" s="68"/>
    </row>
    <row r="9" spans="1:9" ht="15.75" x14ac:dyDescent="0.25">
      <c r="B9" s="68" t="s">
        <v>237</v>
      </c>
    </row>
    <row r="10" spans="1:9" ht="15.75" thickBot="1" x14ac:dyDescent="0.3"/>
    <row r="11" spans="1:9" ht="18.75" x14ac:dyDescent="0.3">
      <c r="A11" s="76"/>
      <c r="B11" s="152" t="s">
        <v>238</v>
      </c>
      <c r="C11" s="152"/>
      <c r="D11" s="152"/>
      <c r="E11" s="152"/>
      <c r="F11" s="152"/>
      <c r="G11" s="152"/>
      <c r="H11" s="152"/>
      <c r="I11" s="77"/>
    </row>
    <row r="12" spans="1:9" ht="158.25" x14ac:dyDescent="0.3">
      <c r="A12" s="78"/>
      <c r="B12" s="73" t="s">
        <v>239</v>
      </c>
      <c r="C12" s="73" t="s">
        <v>240</v>
      </c>
      <c r="D12" s="72"/>
      <c r="E12" s="72"/>
      <c r="F12" s="74" t="s">
        <v>241</v>
      </c>
      <c r="G12" s="72"/>
      <c r="H12" s="75" t="s">
        <v>242</v>
      </c>
      <c r="I12" s="79"/>
    </row>
    <row r="13" spans="1:9" ht="180.75" thickBot="1" x14ac:dyDescent="0.3">
      <c r="A13" s="80">
        <f>72+120+48+40+24+32</f>
        <v>336</v>
      </c>
      <c r="B13" s="81" t="s">
        <v>243</v>
      </c>
      <c r="C13" s="81" t="s">
        <v>244</v>
      </c>
      <c r="D13" s="82">
        <f>56+60+16+32+24+16</f>
        <v>204</v>
      </c>
      <c r="E13" s="82"/>
      <c r="F13" s="81" t="s">
        <v>245</v>
      </c>
      <c r="G13" s="82">
        <f>16+20+24+8</f>
        <v>68</v>
      </c>
      <c r="H13" s="82"/>
      <c r="I13" s="83"/>
    </row>
    <row r="14" spans="1:9" x14ac:dyDescent="0.25">
      <c r="B14" s="67"/>
      <c r="C14" s="67"/>
      <c r="F14" s="67"/>
    </row>
    <row r="15" spans="1:9" ht="15.75" thickBot="1" x14ac:dyDescent="0.3">
      <c r="B15" s="67"/>
      <c r="C15" s="67"/>
      <c r="F15" s="67"/>
    </row>
    <row r="16" spans="1:9" x14ac:dyDescent="0.25">
      <c r="B16" s="153" t="s">
        <v>246</v>
      </c>
      <c r="C16" s="154"/>
      <c r="D16" s="154"/>
      <c r="E16" s="154"/>
      <c r="F16" s="154"/>
      <c r="G16" s="154"/>
      <c r="H16" s="155"/>
    </row>
    <row r="17" spans="2:8" ht="120" x14ac:dyDescent="0.25">
      <c r="B17" s="84" t="s">
        <v>247</v>
      </c>
      <c r="C17" s="85" t="s">
        <v>248</v>
      </c>
      <c r="F17" s="86" t="s">
        <v>249</v>
      </c>
      <c r="H17" s="87" t="s">
        <v>250</v>
      </c>
    </row>
    <row r="18" spans="2:8" ht="180.75" thickBot="1" x14ac:dyDescent="0.3">
      <c r="B18" s="88" t="s">
        <v>251</v>
      </c>
      <c r="C18" s="89" t="s">
        <v>252</v>
      </c>
      <c r="D18" s="90"/>
      <c r="E18" s="90"/>
      <c r="F18" s="89" t="s">
        <v>253</v>
      </c>
      <c r="G18" s="90"/>
      <c r="H18" s="91"/>
    </row>
    <row r="19" spans="2:8" x14ac:dyDescent="0.25">
      <c r="C19" s="66"/>
    </row>
    <row r="20" spans="2:8" x14ac:dyDescent="0.25">
      <c r="C20" s="66"/>
    </row>
  </sheetData>
  <mergeCells count="3">
    <mergeCell ref="B11:H11"/>
    <mergeCell ref="B16:H16"/>
    <mergeCell ref="B1:H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5"/>
  <sheetViews>
    <sheetView workbookViewId="0"/>
  </sheetViews>
  <sheetFormatPr baseColWidth="10" defaultColWidth="11.42578125" defaultRowHeight="15" x14ac:dyDescent="0.25"/>
  <cols>
    <col min="1" max="1" width="11.42578125" style="4"/>
    <col min="2" max="5" width="25.7109375" style="5" customWidth="1"/>
    <col min="6" max="16384" width="11.42578125" style="4"/>
  </cols>
  <sheetData>
    <row r="1" spans="2:5" s="2" customFormat="1" x14ac:dyDescent="0.25">
      <c r="B1" s="1"/>
      <c r="C1" s="1"/>
      <c r="D1" s="1"/>
      <c r="E1" s="1"/>
    </row>
    <row r="2" spans="2:5" s="2" customFormat="1" x14ac:dyDescent="0.25">
      <c r="B2" s="1" t="s">
        <v>254</v>
      </c>
      <c r="C2" s="1" t="s">
        <v>255</v>
      </c>
      <c r="D2" s="1" t="s">
        <v>31</v>
      </c>
      <c r="E2" s="1" t="s">
        <v>256</v>
      </c>
    </row>
    <row r="3" spans="2:5" ht="79.5" customHeight="1" x14ac:dyDescent="0.25">
      <c r="B3" s="3" t="str">
        <f>[1]Hoja1!A5</f>
        <v>PLANEACION ESTRATEGICA Y GESTION DE RECURSOS FINANCIEROS</v>
      </c>
      <c r="C3" s="3" t="str">
        <f>[1]Hoja1!A9</f>
        <v>FORMULACION DE POLITICAS E INSTRUMENTACION NORMATIVA</v>
      </c>
      <c r="D3" s="3" t="str">
        <f>[1]Hoja1!A14</f>
        <v>CONCEPTOS JURIDICOS
PROCESOS JUDICIALES Y ACCIONES CONSTITUCIONALES</v>
      </c>
      <c r="E3" s="3" t="str">
        <f>[1]Hoja1!$A$24</f>
        <v>EVALUACION, ACOMPAÑAMIENTO Y ASESORIA DEL SISTEMA DE CONTROL INTERNO.</v>
      </c>
    </row>
    <row r="4" spans="2:5" ht="47.25" customHeight="1" x14ac:dyDescent="0.25">
      <c r="B4" s="3" t="str">
        <f>[1]Hoja1!A6</f>
        <v>GESTION DE PROYECTOS Y TECNOLOGIAS DE LA INFORMACION</v>
      </c>
      <c r="C4" s="3" t="str">
        <f>[1]Hoja1!A10</f>
        <v>PROMOCION Y ACOMPAÑAMIENTO</v>
      </c>
      <c r="D4" s="3" t="str">
        <f>[1]Hoja1!A15</f>
        <v>GESTION DEL TALENTO HUMANO</v>
      </c>
      <c r="E4" s="5" t="s">
        <v>44</v>
      </c>
    </row>
    <row r="5" spans="2:5" ht="45" x14ac:dyDescent="0.25">
      <c r="B5" s="3" t="str">
        <f>[1]Hoja1!A7</f>
        <v>ADMINISTRACION DEL SISTEMA INTEGRADO DE GESTION</v>
      </c>
      <c r="C5" s="3" t="str">
        <f>[1]Hoja1!A11</f>
        <v>GESTION DEL SUBSIDIO</v>
      </c>
      <c r="D5" s="3" t="str">
        <f>[1]Hoja1!A16</f>
        <v>PROCESOS DISCIPLINARIOS</v>
      </c>
    </row>
    <row r="6" spans="2:5" ht="45" x14ac:dyDescent="0.25">
      <c r="B6" s="3" t="str">
        <f>[1]Hoja1!A8</f>
        <v>GESTION DE COMUNICACIONES INTERNAS Y EXTERNAS</v>
      </c>
      <c r="C6" s="3" t="str">
        <f>[1]Hoja1!A12</f>
        <v>GESTION DE PROYECTOS</v>
      </c>
      <c r="D6" s="3" t="str">
        <f>[1]Hoja1!A17</f>
        <v>GESTION DE CONTRATACION</v>
      </c>
    </row>
    <row r="7" spans="2:5" ht="48" customHeight="1" x14ac:dyDescent="0.25">
      <c r="B7" s="5" t="s">
        <v>44</v>
      </c>
      <c r="C7" s="3" t="str">
        <f>[1]Hoja1!A13</f>
        <v>TITULACION Y SANEAMIENTO PREDIAL</v>
      </c>
      <c r="D7" s="3" t="str">
        <f>[1]Hoja1!A18</f>
        <v>GESTION, SOPORTE Y APOYO TECNOLOGICO</v>
      </c>
    </row>
    <row r="8" spans="2:5" ht="30" x14ac:dyDescent="0.25">
      <c r="C8" s="3" t="str">
        <f>[1]Hoja1!$A$23</f>
        <v>ATENCION AL USUARIO Y ATENCION LEGISLATIVA</v>
      </c>
      <c r="D8" s="3" t="str">
        <f>[1]Hoja1!A19</f>
        <v>GESTION DE RECURSOS FISICOS</v>
      </c>
    </row>
    <row r="9" spans="2:5" ht="35.25" customHeight="1" x14ac:dyDescent="0.25">
      <c r="C9" s="5" t="s">
        <v>44</v>
      </c>
      <c r="D9" s="3" t="str">
        <f>[1]Hoja1!A20</f>
        <v>GESTION DOCUMENTAL</v>
      </c>
    </row>
    <row r="10" spans="2:5" ht="60" customHeight="1" x14ac:dyDescent="0.25">
      <c r="D10" s="3" t="str">
        <f>[1]Hoja1!A21</f>
        <v>SEGUIMIENTO Y CONTROL A LA EJECUCION DEL RECURSO FINANCIERO.</v>
      </c>
    </row>
    <row r="11" spans="2:5" ht="57" customHeight="1" x14ac:dyDescent="0.25">
      <c r="D11" s="3" t="str">
        <f>[1]Hoja1!A22</f>
        <v>SANEAMIENTO DE LOS ACTIVOS DE LOS EXTINTOS ICT UNURBE.</v>
      </c>
    </row>
    <row r="12" spans="2:5" ht="69.75" customHeight="1" x14ac:dyDescent="0.25">
      <c r="D12" s="3" t="s">
        <v>257</v>
      </c>
    </row>
    <row r="13" spans="2:5" ht="89.25" customHeight="1" x14ac:dyDescent="0.25">
      <c r="D13" s="3" t="s">
        <v>258</v>
      </c>
    </row>
    <row r="14" spans="2:5" ht="105" customHeight="1" x14ac:dyDescent="0.25">
      <c r="D14" s="3" t="s">
        <v>259</v>
      </c>
    </row>
    <row r="15" spans="2:5" x14ac:dyDescent="0.25">
      <c r="D15" s="5" t="s">
        <v>44</v>
      </c>
    </row>
  </sheetData>
  <sheetProtection password="FBF9" sheet="1"/>
  <pageMargins left="0.7" right="0.7" top="0.75" bottom="0.75" header="0.3" footer="0.3"/>
  <headerFooter>
    <oddHeader>&amp;L&amp;"Calibri"&amp;15&amp;K000000 Información Pública Clasificada&amp;1#_x000D_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85D7DB51347764D837A5D1A260F803E" ma:contentTypeVersion="4" ma:contentTypeDescription="Crear nuevo documento." ma:contentTypeScope="" ma:versionID="ae1211ff2ea99d5cc204b7ee4e9ec2d5">
  <xsd:schema xmlns:xsd="http://www.w3.org/2001/XMLSchema" xmlns:xs="http://www.w3.org/2001/XMLSchema" xmlns:p="http://schemas.microsoft.com/office/2006/metadata/properties" xmlns:ns2="4e287e92-191e-4008-8575-2fe769def526" targetNamespace="http://schemas.microsoft.com/office/2006/metadata/properties" ma:root="true" ma:fieldsID="9cf51d52adbc6fce5f0a7082dd55443d" ns2:_="">
    <xsd:import namespace="4e287e92-191e-4008-8575-2fe769def5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87e92-191e-4008-8575-2fe769def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271603FC-0A92-4668-8F96-FAB570CF7CC6}">
  <ds:schemaRefs>
    <ds:schemaRef ds:uri="http://schemas.microsoft.com/sharepoint/v3/contenttype/forms"/>
  </ds:schemaRefs>
</ds:datastoreItem>
</file>

<file path=customXml/itemProps2.xml><?xml version="1.0" encoding="utf-8"?>
<ds:datastoreItem xmlns:ds="http://schemas.openxmlformats.org/officeDocument/2006/customXml" ds:itemID="{23F961C5-2E6D-47D0-9DB3-C7B0277D01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87e92-191e-4008-8575-2fe769def5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80FC79-A81C-4C4A-9750-245A685D267F}">
  <ds:schemaRefs>
    <ds:schemaRef ds:uri="http://www.w3.org/XML/1998/namespace"/>
    <ds:schemaRef ds:uri="http://purl.org/dc/elements/1.1/"/>
    <ds:schemaRef ds:uri="http://schemas.microsoft.com/office/2006/metadata/properties"/>
    <ds:schemaRef ds:uri="http://purl.org/dc/dcmitype/"/>
    <ds:schemaRef ds:uri="http://schemas.openxmlformats.org/package/2006/metadata/core-properties"/>
    <ds:schemaRef ds:uri="4e287e92-191e-4008-8575-2fe769def526"/>
    <ds:schemaRef ds:uri="http://purl.org/dc/terms/"/>
    <ds:schemaRef ds:uri="http://schemas.microsoft.com/office/2006/documentManagement/types"/>
    <ds:schemaRef ds:uri="http://schemas.microsoft.com/office/infopath/2007/PartnerControls"/>
  </ds:schemaRefs>
</ds:datastoreItem>
</file>

<file path=customXml/itemProps4.xml><?xml version="1.0" encoding="utf-8"?>
<ds:datastoreItem xmlns:ds="http://schemas.openxmlformats.org/officeDocument/2006/customXml" ds:itemID="{72FCB8E3-AD76-43A7-B0D1-19676DB4CD2A}">
  <ds:schemaRefs>
    <ds:schemaRef ds:uri="http://schemas.microsoft.com/office/2006/metadata/longProperties"/>
  </ds:schemaRefs>
</ds:datastoreItem>
</file>

<file path=docMetadata/LabelInfo.xml><?xml version="1.0" encoding="utf-8"?>
<clbl:labelList xmlns:clbl="http://schemas.microsoft.com/office/2020/mipLabelMetadata">
  <clbl:label id="{52b498cd-7a81-4486-9103-65b5717baee6}" enabled="1" method="Standard" siteId="{27864e10-5be4-4d4f-adb5-bbab512029e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Programación Anual</vt:lpstr>
      <vt:lpstr>Introducción</vt:lpstr>
      <vt:lpstr>criterios xa definir tiempos</vt:lpstr>
      <vt:lpstr>Hoja1</vt:lpstr>
      <vt:lpstr>'Programación Anual'!Área_de_impresión</vt:lpstr>
      <vt:lpstr>'Programación Anual'!Títulos_a_imprimir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EIA-F-03 Plan Anual de auditorías 8.0</dc:title>
  <dc:subject/>
  <dc:creator>UNAD</dc:creator>
  <cp:keywords/>
  <dc:description/>
  <cp:lastModifiedBy>Vanesa Sofia Quintana Chachinoy</cp:lastModifiedBy>
  <cp:revision/>
  <dcterms:created xsi:type="dcterms:W3CDTF">2007-10-10T14:59:30Z</dcterms:created>
  <dcterms:modified xsi:type="dcterms:W3CDTF">2025-01-24T16:58:47Z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Evaluación Independiente y Asesoría</vt:lpwstr>
  </property>
  <property fmtid="{D5CDD505-2E9C-101B-9397-08002B2CF9AE}" pid="4" name="Sector">
    <vt:lpwstr>Otro</vt:lpwstr>
  </property>
  <property fmtid="{D5CDD505-2E9C-101B-9397-08002B2CF9AE}" pid="5" name="ContentTypeId">
    <vt:lpwstr>0x010100785D7DB51347764D837A5D1A260F803E</vt:lpwstr>
  </property>
</Properties>
</file>