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vbaProject.bin" ContentType="application/vnd.ms-office.vbaProject"/>
  <Override PartName="/xl/drawings/drawing1.xml" ContentType="application/vnd.openxmlformats-officedocument.drawing+xml"/>
  <Override PartName="/xl/embeddings/oleObject1.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bookViews>
    <workbookView xWindow="0" yWindow="60" windowWidth="10575" windowHeight="4575" tabRatio="813"/>
  </bookViews>
  <sheets>
    <sheet name="Plan Estr. Sectorial 2017" sheetId="13" r:id="rId1"/>
  </sheets>
  <definedNames>
    <definedName name="_xlnm._FilterDatabase" localSheetId="0" hidden="1">'Plan Estr. Sectorial 2017'!$A$5:$R$127</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6" i="13" l="1"/>
  <c r="J11" i="13"/>
  <c r="J82" i="13"/>
  <c r="J127" i="13"/>
  <c r="J125" i="13"/>
  <c r="J124" i="13"/>
  <c r="J123" i="13"/>
  <c r="J114" i="13"/>
  <c r="J113" i="13"/>
  <c r="J111" i="13"/>
  <c r="J99" i="13"/>
  <c r="J96" i="13"/>
  <c r="J94" i="13"/>
  <c r="J93" i="13"/>
  <c r="J91" i="13"/>
  <c r="J78" i="13"/>
  <c r="J77" i="13"/>
  <c r="J74" i="13"/>
  <c r="J73" i="13"/>
  <c r="J72" i="13"/>
  <c r="J70" i="13"/>
  <c r="J69" i="13"/>
  <c r="J68" i="13"/>
  <c r="J67" i="13"/>
  <c r="J66" i="13"/>
  <c r="J65" i="13"/>
  <c r="J64" i="13"/>
  <c r="J63" i="13"/>
  <c r="J62" i="13"/>
  <c r="J61" i="13"/>
  <c r="J60" i="13"/>
  <c r="J59" i="13"/>
  <c r="J55" i="13"/>
  <c r="J54" i="13"/>
  <c r="J49" i="13"/>
  <c r="Q48" i="13"/>
  <c r="P48" i="13"/>
  <c r="O48" i="13"/>
  <c r="N48" i="13"/>
  <c r="M48" i="13"/>
  <c r="J47" i="13"/>
  <c r="J46" i="13"/>
  <c r="J45" i="13"/>
  <c r="J44" i="13"/>
  <c r="J43" i="13"/>
  <c r="J42" i="13"/>
  <c r="J41" i="13"/>
  <c r="J40" i="13"/>
  <c r="J39" i="13"/>
  <c r="J38" i="13"/>
  <c r="J36" i="13"/>
  <c r="J35" i="13"/>
  <c r="J34" i="13"/>
  <c r="J33" i="13"/>
  <c r="J32" i="13"/>
  <c r="J31" i="13"/>
  <c r="J30" i="13"/>
  <c r="J29" i="13"/>
  <c r="J28" i="13"/>
  <c r="J27" i="13"/>
  <c r="J26" i="13"/>
  <c r="J25" i="13"/>
  <c r="J24" i="13"/>
  <c r="J23" i="13"/>
  <c r="J22" i="13"/>
  <c r="J21" i="13"/>
  <c r="J20" i="13"/>
  <c r="J19" i="13"/>
  <c r="J18" i="13"/>
  <c r="J17" i="13"/>
  <c r="O16" i="13"/>
  <c r="J16" i="13"/>
  <c r="J15" i="13"/>
  <c r="J14" i="13"/>
  <c r="J13" i="13"/>
  <c r="J12" i="13"/>
  <c r="L10" i="13"/>
  <c r="M10" i="13"/>
  <c r="N10" i="13"/>
  <c r="J10" i="13"/>
  <c r="L9" i="13"/>
  <c r="M9" i="13"/>
  <c r="N9" i="13"/>
  <c r="J9" i="13"/>
  <c r="L8" i="13"/>
  <c r="M8" i="13"/>
  <c r="N8" i="13"/>
  <c r="J8" i="13"/>
  <c r="L7" i="13"/>
  <c r="M7" i="13"/>
  <c r="N7" i="13"/>
  <c r="J7" i="13"/>
  <c r="L6" i="13"/>
  <c r="M6" i="13"/>
  <c r="N6" i="13"/>
  <c r="J6" i="13"/>
  <c r="J48" i="13"/>
</calcChain>
</file>

<file path=xl/sharedStrings.xml><?xml version="1.0" encoding="utf-8"?>
<sst xmlns="http://schemas.openxmlformats.org/spreadsheetml/2006/main" count="581" uniqueCount="428">
  <si>
    <t>Foco Estratégico</t>
  </si>
  <si>
    <t>Objetivo del Sector</t>
  </si>
  <si>
    <t>Entidad</t>
  </si>
  <si>
    <t>Objetivos Estratégicos Entidad</t>
  </si>
  <si>
    <t>Indicador</t>
  </si>
  <si>
    <t>Fórmula</t>
  </si>
  <si>
    <t>Gestión Misional</t>
  </si>
  <si>
    <t>Calidad de vida</t>
  </si>
  <si>
    <t>Fortaleza Misional y Sectorial</t>
  </si>
  <si>
    <t>Necesidades insatisfechas</t>
  </si>
  <si>
    <t>Normatividad y Regulación</t>
  </si>
  <si>
    <t>Clientes</t>
  </si>
  <si>
    <t>Cercanía con públicos de interés</t>
  </si>
  <si>
    <t>Portafolio y cobertura de servicios</t>
  </si>
  <si>
    <t>Post Conflicto</t>
  </si>
  <si>
    <t>Alianzas estratégicas y cooperación de otras Entidades</t>
  </si>
  <si>
    <t>Fortaleza financiera</t>
  </si>
  <si>
    <t>Habilidades Comunicacionales</t>
  </si>
  <si>
    <t>Aprendizaje y Crecimiento</t>
  </si>
  <si>
    <t>Nuevas tecnologías + Innovación + ID</t>
  </si>
  <si>
    <t>Gestión Misional y de Gobierno</t>
  </si>
  <si>
    <t>Transparencia, participación y servicio al Ciudadano</t>
  </si>
  <si>
    <t>Procesos Internos</t>
  </si>
  <si>
    <t>Perspectiva BSC</t>
  </si>
  <si>
    <t>Eficiencia Admtiva y Gestión Financiera</t>
  </si>
  <si>
    <t>MVCT</t>
  </si>
  <si>
    <t>Viviendas de interés prioritario iniciadas en el programa de vivienda - VIPA</t>
  </si>
  <si>
    <t>Sumatoria de viviendas</t>
  </si>
  <si>
    <t>Meta a 2018</t>
  </si>
  <si>
    <t>Viviendas de interés prioritario y social iniciadas en el Programa de Cobertura Condicionada para Créditos de Vivienda Segunda Generación - "Frech"</t>
  </si>
  <si>
    <t>Viviendas de interés social iniciadas en el Programa de promoción y acceso a vivienda de interés social - "Mi Casa Ya"</t>
  </si>
  <si>
    <t>Viviendas iniciadas de interés prioritario programa de vivienda gratis segunda fase</t>
  </si>
  <si>
    <t>FNA</t>
  </si>
  <si>
    <t>Número de Afiliados por Cesantías y AVC</t>
  </si>
  <si>
    <t>Sumatoria de afiliados a cesantías y AVC</t>
  </si>
  <si>
    <t>CRA</t>
  </si>
  <si>
    <t>Metas Anuales</t>
  </si>
  <si>
    <t>Municipios capacitados en la elaboración del inventario de asentamientos en zonas de alto riesgo</t>
  </si>
  <si>
    <t>Sumatoria de Municipios capacitados en la elaboración del inventario de asentamientos en zonas de alto riesgo</t>
  </si>
  <si>
    <t>Sumatoria de estudios y propuestas normativas desarrolladas</t>
  </si>
  <si>
    <t>Sumatoria de Mpios apoyados</t>
  </si>
  <si>
    <t>Porcentaje de avance del Plan Institucional de Capacitación, formulado, implementado y publicado en la Intranet.</t>
  </si>
  <si>
    <t>(Actividades ejecutadas en el plan institucional de capacitación/ Actividades programadas) *100</t>
  </si>
  <si>
    <t>Gestión del Talento Humano</t>
  </si>
  <si>
    <t>Porcentaje de avance del Plan Anual de Empleos Vacantes actualizado y publicado en la página web institucional.</t>
  </si>
  <si>
    <t>Porcentaje de avance del programa de bienestar social e incentivos, formulado, implementado y publicado en la intranet.</t>
  </si>
  <si>
    <t>(Actividades ejecutadas en el plan anual de empleos vacantes / Actividades programadas) * 100</t>
  </si>
  <si>
    <t>(Actividades ejecutadas en el programa de bienestar social e incentivos/ Actividades programadas) *100</t>
  </si>
  <si>
    <t>Tecnología y Procesos</t>
  </si>
  <si>
    <t>Sumatoria de trámites y procedimientos racionalizados</t>
  </si>
  <si>
    <t>Número de trámites y/o otros procedimientos administrativos (servicios) del MVCT Racionalizados.</t>
  </si>
  <si>
    <t>Porcentaje de avance del Programa de Gestión Documental elaborado e implementado.</t>
  </si>
  <si>
    <t>(Actividades ejecutadas en  el programa de gestión documental/ Actividades programadas) *100</t>
  </si>
  <si>
    <t>Mejorar la calidad de vida de los habitantes de Colombia en cuanto a vivienda y a los servicios de agua potable y saneamiento básico, mediante la construcción de Ciudades amables y sostenibles y la implementación de programas, que busquen sostenibilidad del recurso hídrico, disminuir la brecha de pobreza, incrementar la calidad de las viviendas y de los servicios de APSB y generar desarrollo económico para Colombia.</t>
  </si>
  <si>
    <t>Implementar políticas, programas y proyectos, aprovechando el papel protagónico que tendrá el Sector en el Postconflicto, de tal forma que se logre incrementar coberturas y capturar nuevos recursos que incrementen la participación del Sector</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</si>
  <si>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</si>
  <si>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</si>
  <si>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Incrementar las capacidades de comunicación, interna de las Entidades del Sector, entre las diferentes Entidades y externa hacia los públicos de interés, mediante  la mejora en los canales de comunicación y la construcción de informes sectoriales de amplia divulgación, de tal forma que faciliten la gestión de las Entidades del Sector.</t>
  </si>
  <si>
    <t>Actividades cumplidas / actividades programadas en el plan *100</t>
  </si>
  <si>
    <t>OCI</t>
  </si>
  <si>
    <t>Cantidad de eventos</t>
  </si>
  <si>
    <t>Despacho Ministra</t>
  </si>
  <si>
    <t>Participación del FNA en el número de desembolsos por créditos hipotecarios VIS en el mercado</t>
  </si>
  <si>
    <t xml:space="preserve">N° de viviendas financiadas FNA/Total viviendas financiadas * 100 </t>
  </si>
  <si>
    <t>Porcentaje de hogares urbanos en condiciones de déficit de vivienda cuantitativo</t>
  </si>
  <si>
    <t>Porcentaje de hogares urbanos en condiciones de déficit de vivienda cualitativo</t>
  </si>
  <si>
    <t>Incrementar el portafolio de productos y la cobertura geográfica y poblacional de los servicios del Sector, mediante el diseño y ejecución de políticas y proyectos nuevos y el mantenimiento de los programas exitosos, que garanticen incrementar la cantidad de beneficiarios.</t>
  </si>
  <si>
    <t>Lograr que más del 50% de las atenciones se realicen a través de canales diferentes a los PAC</t>
  </si>
  <si>
    <t>Crecer anualmente en la calificación del Índice de Satisfacción de Cliente (CIV) de Colombia sobre la base de 2015</t>
  </si>
  <si>
    <t xml:space="preserve">Índice de Satisfacción de la entidad </t>
  </si>
  <si>
    <t>Desarrollar una cultura organizacional de carácter humano, enfocada en el servicio y la gestión por resultados</t>
  </si>
  <si>
    <t>Nivel de desarrollo de las competencias de Orientación a resultados y al cliente y excelencia en el servicio</t>
  </si>
  <si>
    <t>Medición de las competencias de Orientación a resultados y al cliente y excelencia en el servicio</t>
  </si>
  <si>
    <t>Incrementar la colocación de Crédito Constructor</t>
  </si>
  <si>
    <t>Mantener las tasas de interés más competitivas en Crédito Hipotecario para VIS</t>
  </si>
  <si>
    <t>Ranking de tasa de interés en crédito hipotecario VIS</t>
  </si>
  <si>
    <t>Entidad con la tasa VIS promedio más baja del mercado</t>
  </si>
  <si>
    <t>Valor de crédito aprobado en MM de pesos</t>
  </si>
  <si>
    <t>Valor de crédito desembolsado en MM de pesos</t>
  </si>
  <si>
    <t>Valor de créditos Aprobados Acumulados</t>
  </si>
  <si>
    <t>Valor de créditos Desembolsados Acumulados</t>
  </si>
  <si>
    <t>Mantener la calificación de deuda corporativa de largo plazo en AAA</t>
  </si>
  <si>
    <t>Calificación de deuda corporativa de largo plazo en AAA</t>
  </si>
  <si>
    <t>Indicador de deuda corporativa largo plazo de Fitch Ratings AAA</t>
  </si>
  <si>
    <t>Diseñar e Implementar el Plan Estratégico de Tecnología</t>
  </si>
  <si>
    <t>Porcentaje de cumplimiento del diseño e implementación del Plan Estratégico de Tecnología</t>
  </si>
  <si>
    <t>Hitos Plan Estratégico de Tecnología completadas * ponderación de cada hito / Total de hitos del Plan Estratégico de Tecnología</t>
  </si>
  <si>
    <t>Desarrollar e implementar un modelo de gestión de conocimiento en la organización</t>
  </si>
  <si>
    <t xml:space="preserve">Porcentaje de cumplimiento del Plan de Acción
Fase 1: Modelo de Gestión de Conocimiento Diseñado
Fase 2: Piloto 1 de Gestión de Conocimiento desarrollado
Fase 3: Número de consultas del Mapa de Gestión de Conocimiento. Número de indicadores de utilización de conocimiento generados
Fase 4: Número de iniciativas de generación o aprovechamiento efectivo de conocimiento generadas a partir de la utilización del modelo </t>
  </si>
  <si>
    <t>Total fases cumplidas / Total fases proyecto</t>
  </si>
  <si>
    <t>OAP</t>
  </si>
  <si>
    <t xml:space="preserve">Articular los modelos de gestión dentro del sistema Integrado de la entidad mediante  estandarización de los procesos para cumplir los requisitos establecidos en la normatividad vigente </t>
  </si>
  <si>
    <t xml:space="preserve">Capacitaciones en materia contractual. </t>
  </si>
  <si>
    <t>capacitaciones realizadas/ capacitaciones programadas</t>
  </si>
  <si>
    <t>DEUT</t>
  </si>
  <si>
    <t>Sumatoria de Municipios asistidos técnicamente para la revisión de los planes de ordenamiento territorial - POT</t>
  </si>
  <si>
    <t>Sumatoria de Municipios asistidos en la incorporación de la gestión del riesgo en los POT</t>
  </si>
  <si>
    <t>Municipios asistidos tecnicamente  en procesos de mejoramiento integral de barrios.</t>
  </si>
  <si>
    <t>Actuaciones Urbanas Integrales Evaluadas</t>
  </si>
  <si>
    <t>Sumatoria de Actuaciones Urbanas Integrales Evaluadas</t>
  </si>
  <si>
    <t>Entidades Territoriales apoyadas financieramente para la ejecución de programas y proyectos de desarrollo urbano y territorial</t>
  </si>
  <si>
    <t>Sumatoria de entidades apoyadas</t>
  </si>
  <si>
    <t>Numero de solictudes atendidas/Solicitudes recibidas*100</t>
  </si>
  <si>
    <t>Cumplimiento de las actividades del Programa anual de auditoría</t>
  </si>
  <si>
    <t>(No. De quejas e informes tramitados durante el mes / No. De quejas e informes recibidos durante el mes) *100</t>
  </si>
  <si>
    <t>GCID</t>
  </si>
  <si>
    <t xml:space="preserve">Cumplimiento cronograma actividades de sensibilización  </t>
  </si>
  <si>
    <t>(No. De actividades de sensibilización realizadas en el mes / No. De actividades de sensibilización programadas en el mes)*100</t>
  </si>
  <si>
    <t>GTH</t>
  </si>
  <si>
    <t>DSH</t>
  </si>
  <si>
    <t>Títulos de predios fiscales y privados generados</t>
  </si>
  <si>
    <t>Sumatoria de títulos generados</t>
  </si>
  <si>
    <t>Número de bienes inmuebles del extinto ICT-INURBE respecto de los cuales se adelantaron actividades de saneamiento</t>
  </si>
  <si>
    <t>Sumatoria de bienes inmuebles del extinto ICT-INURBE con actividades de saneamiento</t>
  </si>
  <si>
    <t>Grupo de comunicaciones estrategicas</t>
  </si>
  <si>
    <t>Sumatoria de subsidios asignados</t>
  </si>
  <si>
    <t>Porcentaje de intervención del Archivo del archivo central ubicado en la Sede la Fragua del MVCT</t>
  </si>
  <si>
    <t>Metros lineales de archivo intervenidos / metros lineales propuestos para intervención</t>
  </si>
  <si>
    <t>Facilitar el acceso a un documento o grupo de documentos con el fin de garantizar el derecho que tienen los usuarios para acceder a la información contenida en los archivos publicos propendiendo por la disminción de tiempos de atención</t>
  </si>
  <si>
    <t>Dias promedio de respuesta a las solicitudes de consulta y prestamo en el archivo central</t>
  </si>
  <si>
    <t>Contribuir a la articulación de las Entidades del Sector, mediante la creación de estrategias, objetivos e indicadores, comunes, que garanticen el cumplimiento de los retos del Sector ante el Gobierno Nacional.</t>
  </si>
  <si>
    <t>Metas cumplidas en el periodo / Metas a medir en el periodo * 100</t>
  </si>
  <si>
    <t>Asegurar que cada vez más colombianos tengan derecho a condiciones de habitabilidad dignas, a través de la implementación de políticas, normativa, planes, programas y proyectos en materia de vivienda, agua potable, saneamiento básico, desarrollo urbano y territorial, con el fin de contribuir en el mejoramiento de la calidad de vida y la disminución de la pobreza de la población.</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</si>
  <si>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</si>
  <si>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Disminuir el déficit habitacional y de servicios de APSB en Colombia, mediante el desarrollo de políticas,  planes y programas, que permitan mejorar la calidad de Vida de los Colombianos</t>
  </si>
  <si>
    <t>Formular la política pública de vivienda, agua potable, saneamiento básico y desarrollo urbano y territorial, así como los instrumentos normativos que la desarrollen, de acuerdo con las necesidades contempladas en el PND, los compromisos internacionales suscritos y la normatividad vigente, con el propósito de consolidar el sistema de ciudades, con patrones de uso eficiente y sostenible del suelo, para contribuir al mejoramiento de la calidad de vida de la población colombiana.</t>
  </si>
  <si>
    <t>DDS</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</si>
  <si>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</si>
  <si>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Brindar información, orientación y asistencia, por medio de actividades de promoción y acompañamiento, para la implementación de políticas, normativa, planes, programas y proyectos, en materia de vivienda, APSB, desarrollo urbano y territorial a los públicos de interés, de manera oportuna y pertinente.</t>
  </si>
  <si>
    <t xml:space="preserve">Atención a solicitudes de actuaciones disciplinarias 
</t>
  </si>
  <si>
    <t>Fortalecer la planeación presupuestal de la Entidad, bajo la metodología de presupuesto orientado a resultados, mediante la implementación de herramientas de programación, formulacion y seguimiento de los proyectos de inversión, de tal forma que se pueda contar con los recursos necesarios,  mejorar la eficiencia en su manejo y facilitar la toma de decisiones.</t>
  </si>
  <si>
    <t>Seguimiento Ejecución presupuestal</t>
  </si>
  <si>
    <t>Presupuesto obligado / Presupuesto apropiado</t>
  </si>
  <si>
    <t xml:space="preserve">Proyectos formulados
</t>
  </si>
  <si>
    <t>Sumatoria de proyectos de inversión formulados</t>
  </si>
  <si>
    <t>Mejorar el desempeño de los servidores públicos, mediante estrategias de gestión de talento humano que permitan contar con personal competente, suficiente y motivado, para el logro de los objetivos del Sector.</t>
  </si>
  <si>
    <t>Mejorar el desempeño de los servidores públicos de la Entidad, mediante estrategias administrativas y operativas de selección, vinculación, capacitación, seguridad y salud en el trabajo, para garantizar la competencia y el bienestar del personal.</t>
  </si>
  <si>
    <t>Modelos de gestión integrados</t>
  </si>
  <si>
    <t># modelos integrados</t>
  </si>
  <si>
    <t>Mejorar los procesos y la tecnología que usa el Sector, mediante proyectos de modernización tecnológica y administrativa que permitan prestar servicios de manera eficiente, eficaz y efectiva.</t>
  </si>
  <si>
    <t>Fortalecer los estandares de transparencia de la entidad mediante la implementación del Plan Anticorrupción y de Atención al Ciudadano (PAAC), así como procesos contractuales transparentes, que permitan  mejorar la participación y percepción de la ciudadanía.</t>
  </si>
  <si>
    <t>SECTOR</t>
  </si>
  <si>
    <t>Gestión del Talento humano: Capacitado, suficiente, motivado</t>
  </si>
  <si>
    <t>Dar a conocer a la ciudadanía, a las partes interesadas y a los servidores públicos, mediante canales y procedimientos efectivos, las políticas, programas, proyectos, planes y actuaciones del Ministerio, para lograr una divulgación de información suficiente y atención oportuna y pertinente.</t>
  </si>
  <si>
    <t>(numero de procesos desiertos / sobre numero de procesos del MVCT * 100)</t>
  </si>
  <si>
    <t>Entidades Territoriales Asistidas / Entidades con solicitud o programacion de asistencia *100</t>
  </si>
  <si>
    <t>Dirección Programas</t>
  </si>
  <si>
    <t>Indice de Transparencia Nacional (ITN)</t>
  </si>
  <si>
    <t>Resultados FURAG</t>
  </si>
  <si>
    <t>Promover a través de la regulación, las condiciones de mercado adecuadas para la prestación de los servicios de Acueducto, Alcantarillado y Aseo.</t>
  </si>
  <si>
    <t>Sumatoria de documentos y estudios</t>
  </si>
  <si>
    <t xml:space="preserve">Sumatoria de productos comunicacionales internos aprobados por coordinador del grupo </t>
  </si>
  <si>
    <t>(Número de metas GEL cumplidas / Número total de metas por cumplir) * 100</t>
  </si>
  <si>
    <t>Fortalecer la gestión institucional para enfrentar los retos del sector.</t>
  </si>
  <si>
    <t>Cantidad de personas con acceso a una solución de alcantarillado</t>
  </si>
  <si>
    <t>Implementar políticas, programas y proyectos, aprovechando el papel protagónico que tendrá el Sector en el Postconflicto,  así como los recursos que se destinen desde el Gobierno Nacional, de tal forma que se contribuya al cumplimiento del reto contenido en el acuerdo de paz, de disminuir la pobreza rural en un 50% en la fase de transición de 15 años.</t>
  </si>
  <si>
    <t>Incrementar las capacidades de Innovación de las Entidades del Sector, mediante la implementación de programas de innovación, la incorporación de nueva tecnología y la elaboración de investigaciones estructuradas, que permita la creación de productos y procesos innovadores para satisfacer a los públicos de interés</t>
  </si>
  <si>
    <t xml:space="preserve">Porcentaje de procesos de contratación desiertos </t>
  </si>
  <si>
    <t>Porcentaje de solicitudes atendidas Por la Oficina Asesora Jurídica</t>
  </si>
  <si>
    <t>Implementar estrategia de gestión misional que posicione a la CRA como referente regulatorio.</t>
  </si>
  <si>
    <t>Porcentaje de jornadas de participación ciudadana realizadas acorde con  la agenda regulatoria anual</t>
  </si>
  <si>
    <t>Jornadas de rendición de cuentas en el marco de la estrategia de transparencia</t>
  </si>
  <si>
    <t>Sumatoria de talleres</t>
  </si>
  <si>
    <t>Talleres regionales (Plan de asistencia técnica  y capacitación con enfoque territorial para facilitar la aplicación y conocimiento de los marcos regulatorios de AAA)</t>
  </si>
  <si>
    <t>Jornadas realizadas / Jornadas programadas * 100</t>
  </si>
  <si>
    <t>Sumatoria de jornadas</t>
  </si>
  <si>
    <t>Actividades realizadas / Actividades programadas * 100</t>
  </si>
  <si>
    <t>No. Servicios canales diferentes al PAC / No. Servicios totales * 100</t>
  </si>
  <si>
    <t>Porcentaje de atenciones NO PAC</t>
  </si>
  <si>
    <t>Índice de pobreza multidimensional Rural (Componente APSB)</t>
  </si>
  <si>
    <t>Número de acuerdos y/o apoyos de cooperantes internacionales</t>
  </si>
  <si>
    <t>Número de eventos internacionales para presentar y promocionar los desarrollos regulatorios de APSB  de Colombia</t>
  </si>
  <si>
    <t>Sumatoria de acuerdos</t>
  </si>
  <si>
    <t>(índice de probreza multidimensional componente APSB rural del periodo / índice de probreza multidimensional componente APSB rural línea base) - 1</t>
  </si>
  <si>
    <t>Sumatoria de eventos internacionales con participación CRA</t>
  </si>
  <si>
    <t>Porcentaje de procesos misionales y de apoyo ajustados</t>
  </si>
  <si>
    <t>Procesos Misionales ajustados / Total procesos Misionales * 100</t>
  </si>
  <si>
    <t>Cumplimiento en implementación GEL</t>
  </si>
  <si>
    <t>Propuesta normativa para ajustar la estructura de la UAE CRA</t>
  </si>
  <si>
    <t>Porcentaje de actividades requeridas para fortalecer la gestión institucional ejecutadas</t>
  </si>
  <si>
    <t>Porcentaje de actividades requeridas para fortalecer las competencias y el talento humano dela UAE CRA</t>
  </si>
  <si>
    <t>Sumatoria de propuestas</t>
  </si>
  <si>
    <t>(Actividades ejecutadas / Actividades programadas) *100</t>
  </si>
  <si>
    <t>Subsidios asignados para Viviendas de interés prioritario iniciadas en el programa de vivienda - VIPA</t>
  </si>
  <si>
    <t>Subsidios asignados para Viviendas de interés social iniciadas en el Programa de promoción y acceso a vivienda de interés social - "Mi Casa Ya"</t>
  </si>
  <si>
    <t>Asesorar, acompañar, evaluar y verificar la conformidad del Sistema de Control Interno del Ministerio de Vivienda de Ciudad y Territorio y FONVIVIENDA,  de forma Independiente, Objetiva y Oportuna</t>
  </si>
  <si>
    <t>Mejorar los procesos y la tecnología que usa la Entidad, mediante proyectos de modernización y mantenimiento tecnológico y administrativo, de tal forma que se reduzcan los trámites y el consumo de papel, y se atienda oportunamente a funcionarios y públicos de interés.</t>
  </si>
  <si>
    <t>CDP´s y RP´s Expedidos</t>
  </si>
  <si>
    <t>((No de CDP'S Emitidos + No de RP'S Emitidos )/ (No de CDP'S Correctamente Solicitados +  No de RP'S Correctamente Solicitado)) * 100</t>
  </si>
  <si>
    <t>Informes de Estados Financieros</t>
  </si>
  <si>
    <t>Porcentaje de PAC Ejecutado</t>
  </si>
  <si>
    <t>((PAC Ejecutado)/(PAC solicitado)*100</t>
  </si>
  <si>
    <t>SFP</t>
  </si>
  <si>
    <t>No de Informes Presentados</t>
  </si>
  <si>
    <t>Resoluciones definitivas de acueducto y alcantarillado publicadas</t>
  </si>
  <si>
    <t>Sumatoria de resoluciones definitivas de acueducto y alcantarillado publicadas</t>
  </si>
  <si>
    <t>Resoluciones definitivas de aseo publicadas</t>
  </si>
  <si>
    <t>Sumatoria de resoluciones definitivas de aseo publicadas</t>
  </si>
  <si>
    <t>Resoluciones definitivas desarrollos transversales publicadas</t>
  </si>
  <si>
    <t>Sumatoria de resoluciones definitivas desarrollos transversales publicadas</t>
  </si>
  <si>
    <t>Resoluciones definitivas que  incentiven  el  uso  eficiente  y  de  ahorro  del  agua y reducción de impactos en fuentes hidricas</t>
  </si>
  <si>
    <t>Sumatoria de resoluciones definitivas, uso eficiente y de ahorro del agua y reducción de impactos en fuentes hidricas, publicadas</t>
  </si>
  <si>
    <t>Instrumentos para divulgar los desarrollos regulatorios</t>
  </si>
  <si>
    <t>Sumatoria de instrumentos</t>
  </si>
  <si>
    <t>Porcentaje de actividades de la estrategia de comunicaciones ejecutadas utilizando los diferentes medios disponibles dirigidas a los diferentes stakeholders y orientada a divulgar la gestión institucional, los desarrollos regulatorios y avances sectoriales</t>
  </si>
  <si>
    <t>Sumatoria de pilotos con aplicación de la metodología AIN</t>
  </si>
  <si>
    <t>Porcentaje de proyectos regulatorios de la CRA que utilizan AIN</t>
  </si>
  <si>
    <t>Proyectos de la agenda regulatoria priorizados con aplicación del AIN/ Total proyectos * 100</t>
  </si>
  <si>
    <t>Agenda Regulatoria estructurada en el marco del AIN</t>
  </si>
  <si>
    <t>Sumatoria agendas</t>
  </si>
  <si>
    <t xml:space="preserve">Documentos de seguimiento y/o análisis de medidas regulatorias </t>
  </si>
  <si>
    <t>Número de publicaciones con artículos estratégicos del sector y la regulación</t>
  </si>
  <si>
    <t>Número de documentos de política (Conpes) y normas sectoriales (decretos) construidas con apoyo  de la UAE CRA</t>
  </si>
  <si>
    <t>Sumatoria de documentos</t>
  </si>
  <si>
    <t>Sumatoria de publicaciones</t>
  </si>
  <si>
    <t>Sumatoria de documentos y normas sectoriales</t>
  </si>
  <si>
    <t>Calificación Año (Indicador ACSI: Calidad percibida, expectativa cliente, valor percibido, lealtad y PQRs)</t>
  </si>
  <si>
    <t>AAA
F1
BRC1</t>
  </si>
  <si>
    <t>Mejorar las competencias de los funcionarios del FNA, mediante la Implementación de programas de capacitación (PIC)</t>
  </si>
  <si>
    <t>Consolidación de conceptos a proyectos de ley en primer debate que afectan las políticas del Ministerio</t>
  </si>
  <si>
    <t>(Número de conceptos consolidados de proyectos de ley en seguimiento en primer debate)/(Número total de proyectos de ley en seguimiento en primer debate)*100</t>
  </si>
  <si>
    <t xml:space="preserve">Elaboración y publicación del anteproyecto anual de presupuesto </t>
  </si>
  <si>
    <t>Avance de ejecución  plan anual de Adquisiciones formulado y actualizado de gastos Generales, de acuerdo a los linemientos de Colombia Compra eficiente.</t>
  </si>
  <si>
    <t xml:space="preserve">Plan anual ejecutado / Pla anual de Adquisiciones total </t>
  </si>
  <si>
    <t>Informe de seguimiento a la ejecución de avance del Diagnostico del estado de la infraestructura</t>
  </si>
  <si>
    <t>Sumatoria de informes realizados</t>
  </si>
  <si>
    <t>Avance de ejecución  de las actividades de adecuacion y mejoramiento</t>
  </si>
  <si>
    <t>Identificar necesidades de apoyo administrativo</t>
  </si>
  <si>
    <t>Prestación de servicios requeridos para el desarrollo administrativo</t>
  </si>
  <si>
    <t xml:space="preserve">Servicios Atendidos / Servicis Requeridos </t>
  </si>
  <si>
    <t>Indice de pobreza multidimensional Nacional: Sin acceso a fuente de agua mejorada</t>
  </si>
  <si>
    <t>Indice de pobreza multidimensional Nacional: Inadecuada eliminación de excretas</t>
  </si>
  <si>
    <t>Indice de pobreza multidimensional Nacional: Pisos inadecuados</t>
  </si>
  <si>
    <t>Indice de pobreza multidimensional Nacional: Paredes exteriores inadecuadas</t>
  </si>
  <si>
    <t>Indice de pobreza multidimensional Nacional: Hacinamiento crítico</t>
  </si>
  <si>
    <t>Porcentaje de personas en situación de pobreza multidimensional: Sin acceso a fuente de agua mejorada</t>
  </si>
  <si>
    <t>Porcentaje de personas en situación de pobreza multidimensional: Inadecuada eliminación de excretas</t>
  </si>
  <si>
    <t>Porcentaje de personas en situación de pobreza multidimensional: Pisos inadecuados</t>
  </si>
  <si>
    <t>Porcentaje de personas en situación de pobreza multidimensional: Paredes exteriores inadecuadas</t>
  </si>
  <si>
    <t>Porcentaje de personas en situación de pobreza multidimensional: Hacinamiento crítico</t>
  </si>
  <si>
    <t xml:space="preserve">Incrementar la cantidad de afiliados por Cesantías y AVC </t>
  </si>
  <si>
    <t>Contar con el 20% de participación de mercado en el número de viviendas VIS financiadas</t>
  </si>
  <si>
    <t xml:space="preserve">Implementar estrategia de gestión misional que posicione a la CRA como referente regulatorio. </t>
  </si>
  <si>
    <t>Fortalecer la gestión institucional para enfrentar los retos del sector</t>
  </si>
  <si>
    <t>Porcentaje de avance del Plan anual de Trabajo de Seguridad y Salud en el Trabajo</t>
  </si>
  <si>
    <t>Código</t>
  </si>
  <si>
    <t>CVI-01</t>
  </si>
  <si>
    <t>CVI-02</t>
  </si>
  <si>
    <t>CVI-03</t>
  </si>
  <si>
    <t>CVI-04</t>
  </si>
  <si>
    <t>CVI-05</t>
  </si>
  <si>
    <t>FMI-01</t>
  </si>
  <si>
    <t>NIN-01</t>
  </si>
  <si>
    <t>NIN-02</t>
  </si>
  <si>
    <t>NIN-03</t>
  </si>
  <si>
    <t>NIN-04</t>
  </si>
  <si>
    <t>NIN-05</t>
  </si>
  <si>
    <t>NIN-06</t>
  </si>
  <si>
    <t>NIN-08</t>
  </si>
  <si>
    <t>NIN-09</t>
  </si>
  <si>
    <t>NIN-10</t>
  </si>
  <si>
    <t>NIN-14</t>
  </si>
  <si>
    <t>NOR-01</t>
  </si>
  <si>
    <t>NOR-02</t>
  </si>
  <si>
    <t>NOR-03</t>
  </si>
  <si>
    <t>NOR-04</t>
  </si>
  <si>
    <t>NOR-05</t>
  </si>
  <si>
    <t>NOR-06</t>
  </si>
  <si>
    <t>NOR-07</t>
  </si>
  <si>
    <t>CPI-01</t>
  </si>
  <si>
    <t>CPI-02</t>
  </si>
  <si>
    <t>CPI-03</t>
  </si>
  <si>
    <t>CPI-05</t>
  </si>
  <si>
    <t>CPI-06</t>
  </si>
  <si>
    <t>CPI-07</t>
  </si>
  <si>
    <t>CPI-08</t>
  </si>
  <si>
    <t>CPI-09</t>
  </si>
  <si>
    <t>CPI-10</t>
  </si>
  <si>
    <t>CPI-11</t>
  </si>
  <si>
    <t>CPI-12</t>
  </si>
  <si>
    <t>CPI-13</t>
  </si>
  <si>
    <t>CPI-14</t>
  </si>
  <si>
    <t>CPI-15</t>
  </si>
  <si>
    <t>CPI-16</t>
  </si>
  <si>
    <t>CPI-17</t>
  </si>
  <si>
    <t>CPI-18</t>
  </si>
  <si>
    <t>CPI-19</t>
  </si>
  <si>
    <t>CPI-20</t>
  </si>
  <si>
    <t>CPI-21</t>
  </si>
  <si>
    <t>CPI-22</t>
  </si>
  <si>
    <t>CPI-23</t>
  </si>
  <si>
    <t>CPI-24</t>
  </si>
  <si>
    <t>CPI-25</t>
  </si>
  <si>
    <t>CPI-26</t>
  </si>
  <si>
    <t>CPI-27</t>
  </si>
  <si>
    <t>CPI-28</t>
  </si>
  <si>
    <t>CPI-29</t>
  </si>
  <si>
    <t>PCS-01</t>
  </si>
  <si>
    <t>PCS-02</t>
  </si>
  <si>
    <t>PCS-03</t>
  </si>
  <si>
    <t>PCO-01</t>
  </si>
  <si>
    <t>AEC-01</t>
  </si>
  <si>
    <t>AEC-02</t>
  </si>
  <si>
    <t>FFI-01</t>
  </si>
  <si>
    <t>FFI-02</t>
  </si>
  <si>
    <t>FFI-03</t>
  </si>
  <si>
    <t>FFI-04</t>
  </si>
  <si>
    <t>FFI-05</t>
  </si>
  <si>
    <t>FFI-06</t>
  </si>
  <si>
    <t>FFI-07</t>
  </si>
  <si>
    <t>FFI-08</t>
  </si>
  <si>
    <t>FFI-09</t>
  </si>
  <si>
    <t>FFI-10</t>
  </si>
  <si>
    <t>FFI-11</t>
  </si>
  <si>
    <t>FFI-12</t>
  </si>
  <si>
    <t>FFI-13</t>
  </si>
  <si>
    <t>HCO-01</t>
  </si>
  <si>
    <t>HCO-02</t>
  </si>
  <si>
    <t>HCO-03</t>
  </si>
  <si>
    <t>TEP-01</t>
  </si>
  <si>
    <t>TEP-11</t>
  </si>
  <si>
    <t>TEP-12</t>
  </si>
  <si>
    <t>TEP-13</t>
  </si>
  <si>
    <t>GTH-01</t>
  </si>
  <si>
    <t>GTH-02</t>
  </si>
  <si>
    <t>GTH-04</t>
  </si>
  <si>
    <t>GTH-05</t>
  </si>
  <si>
    <t>GTH-06</t>
  </si>
  <si>
    <t>GTH-07</t>
  </si>
  <si>
    <t>GTH-08</t>
  </si>
  <si>
    <t>GTH-09</t>
  </si>
  <si>
    <t>GTH-10</t>
  </si>
  <si>
    <t>GTH-11</t>
  </si>
  <si>
    <t>Implementar el Análisis de Impacto Normativo (AIN) en la regulación que expida la CRA como instrumentos para incorporación de mejores prácticas internacionales en el marco de los compromisos de Colombia con la OCDE</t>
  </si>
  <si>
    <t xml:space="preserve">Actividades de adecuación y mejoramiento ejecutadas/ actividades de adecuacón y mejoramiento programadas </t>
  </si>
  <si>
    <t>Productos de comunicación aprobados para los canales de comunicación interna.</t>
  </si>
  <si>
    <t>Productos de comunicación aprobados para los canales de comunicación externa.</t>
  </si>
  <si>
    <t xml:space="preserve">Sumatoria de productos comunicacionales externos aprobados por coordinador del grupo </t>
  </si>
  <si>
    <t>Viviendas escrituradas del Programa de Vivienda Gratuita 1 y 2</t>
  </si>
  <si>
    <t>Viviendas terminadas del Programa de Vivienda Gratuita 1 y 2</t>
  </si>
  <si>
    <t>Porcentaje de Subsisdios Familiares de Vivienda en Especie asignados a Población desplazada en el programa de vivienda gratuita</t>
  </si>
  <si>
    <t>Cantidad de personas con acceso a agua potable rural</t>
  </si>
  <si>
    <t>Cantidad de personas con acceso a agua potable total</t>
  </si>
  <si>
    <t>PDA con planes de aseguramiento en implementación</t>
  </si>
  <si>
    <t xml:space="preserve">Municipios con acciones de reducción de riesgo por desabastecimiento en temporada seca ejecutadas </t>
  </si>
  <si>
    <t>Nuevas personas beneficiadas con proyectos que mejoran provisión, calidad y/o continuidad de los servicios de acueducto y alcantarillado</t>
  </si>
  <si>
    <t>Cantidad de personas beneficiadas</t>
  </si>
  <si>
    <t>(hogares urbanos en condiciones de déficit de vivienda cuantitativo/Total hogares urbanos)*100</t>
  </si>
  <si>
    <t>(hogares urbanos en condiciones de déficit de vivienda cualitativo/Total hogares urbanos)*100</t>
  </si>
  <si>
    <t>Población con subsidio familiar de vivienda en especie asignado / Total población desplazada * 100</t>
  </si>
  <si>
    <t>Sumatoria de viviendas escrituradas</t>
  </si>
  <si>
    <t>Sumatoria de viviendas terminadas</t>
  </si>
  <si>
    <t>Sumatoria de personas con manejo adecuado de aguas residuales en la zona rural</t>
  </si>
  <si>
    <t>Sumatoria PDAs con planes de aseguramiento en implementación</t>
  </si>
  <si>
    <t xml:space="preserve">Sumatoria Municipios con acciones de reducción de riesgo por desabastecimiento en temporada seca ejecutadas </t>
  </si>
  <si>
    <t>NIN-15</t>
  </si>
  <si>
    <t>NIN-16</t>
  </si>
  <si>
    <t>NIN-17</t>
  </si>
  <si>
    <t>NIN-18</t>
  </si>
  <si>
    <t>NIN-21</t>
  </si>
  <si>
    <t>NIN-22</t>
  </si>
  <si>
    <t>CPI-30</t>
  </si>
  <si>
    <t>Documentos y/o estudios para el análisis y desarrollo del sector de APSB</t>
  </si>
  <si>
    <t>Estudios y Propuestas normativas y de política orientadas a optimizar el marco normativo en materia de Vivienda de desarrollo urbano y territorial sostenible.</t>
  </si>
  <si>
    <t>Porcentaje de avance componente GEL - TIC para Servicios</t>
  </si>
  <si>
    <t>(sumatoria cumplimiento componente GEL / % exigido Componente GEL)</t>
  </si>
  <si>
    <t>Of. TIC</t>
  </si>
  <si>
    <t>Porcentaje de avance componente GEL - TIC para Gobierno Abierto</t>
  </si>
  <si>
    <t>Porcentaje de avance componente GEL - TIC para la Gestión</t>
  </si>
  <si>
    <t>(sumatoria cumplimiento componente GEL / % exigido componente  GEL)</t>
  </si>
  <si>
    <t>Porcentaje de avance componente GEL - Seguridad y privacidad en la Información</t>
  </si>
  <si>
    <t>(sumatoria cumplimiento componente GEL / % exigido componente GEL)</t>
  </si>
  <si>
    <t xml:space="preserve">Porcentaje de aguas residuales urbanas tratadas </t>
  </si>
  <si>
    <t>Aguas residuales tratadas / Total aguas residuales * 100</t>
  </si>
  <si>
    <t>Porcentaje de Municipios que tratan adecuadamente los Residuos Sólidos</t>
  </si>
  <si>
    <t>Municipios que tratan adecuadamente los residuos sólidos / Total de Municipios *100</t>
  </si>
  <si>
    <t>Presentacion anual del anteproyecto de presupuesto</t>
  </si>
  <si>
    <t>Estudios  y propuestas de nuevas disposiciones o modificaciones normativas o de politica del sector (APSB)</t>
  </si>
  <si>
    <t xml:space="preserve">Sumatoria de estudios y propuestas de nuevas disposiciones o modificaciones normativas o de politica del sector </t>
  </si>
  <si>
    <t>La meta de reducción del 50% es a 15 años
Pendiente definición metas parciales</t>
  </si>
  <si>
    <t>Personas con manejo adecuado de aguas residuales en la zona rural (Millones)</t>
  </si>
  <si>
    <t>Personas con acceso a agua potable (Millones)</t>
  </si>
  <si>
    <t>Personas con acceso a agua potable en la zona rural (Millones)</t>
  </si>
  <si>
    <t>Personas con acceso a una solución de alcantarillado (Millones)</t>
  </si>
  <si>
    <t>Municipios Capacitados y/o apoyados técnicamente para la revisión de los planes de ordenamiento Territorial (POT)</t>
  </si>
  <si>
    <t xml:space="preserve">Municipios Capacitados en la incorporación de la gestión del riesgo en la revisión de sus POT  </t>
  </si>
  <si>
    <t>Entidades territoriales asistidas:
Para el Desarrollo del programa de Conexiones Intradomiciliarias (PCI) de acuerdo con el Plan Nacional de Desarrollo.</t>
  </si>
  <si>
    <t>Oficina Asesora Jurídica</t>
  </si>
  <si>
    <t>Porcentaje de avance del Plan Estratégico de recursos humanos formulado, implementado y publicado en la página web institucional.</t>
  </si>
  <si>
    <t>GTH-03</t>
  </si>
  <si>
    <t>(Actividades ejecutadas en el plan estratégico de recursos humanos/ Actividades programadas)  * 100</t>
  </si>
  <si>
    <t>Contribuir a la articulación de las Entidades del Sector, mediante el seguimiento y cumplimiento del Plan Estratégico Sectorial, que garanticen su cumplimiento ante  el Gobierno Nacional.</t>
  </si>
  <si>
    <t>Cumplimiento del Plan Estratégico Sectorial</t>
  </si>
  <si>
    <t xml:space="preserve">Resultado FURAG </t>
  </si>
  <si>
    <t>Resultado ITN</t>
  </si>
  <si>
    <t>NIN-07</t>
  </si>
  <si>
    <t>NIN-11</t>
  </si>
  <si>
    <t>NIN-12</t>
  </si>
  <si>
    <t>NIN-13</t>
  </si>
  <si>
    <t>NIN-19</t>
  </si>
  <si>
    <t>NIN-20</t>
  </si>
  <si>
    <t>CPI-04</t>
  </si>
  <si>
    <t>TEP-02</t>
  </si>
  <si>
    <t>TEP-03</t>
  </si>
  <si>
    <t>TEP-04</t>
  </si>
  <si>
    <t>TEP-05</t>
  </si>
  <si>
    <t>TEP-06</t>
  </si>
  <si>
    <t>TEP-07</t>
  </si>
  <si>
    <t>TEP-08</t>
  </si>
  <si>
    <t>TEP-09</t>
  </si>
  <si>
    <t>TEP-10</t>
  </si>
  <si>
    <t>NID-01</t>
  </si>
  <si>
    <t>(Actividades ejecutadas en el plan/ Actividades programadas) *100</t>
  </si>
  <si>
    <t>Sector</t>
  </si>
  <si>
    <t xml:space="preserve">MVCT </t>
  </si>
  <si>
    <t>Versión:3.0</t>
  </si>
  <si>
    <t>Código: PEF-F-09</t>
  </si>
  <si>
    <t>FORMATO PLAN ESTRATÉGICO INTEGRADO DE PLANEACIÓN Y GESTIÓN SECTORIAL</t>
  </si>
  <si>
    <t>Política Desarrollo Admtivo. asociada</t>
  </si>
  <si>
    <t xml:space="preserve">DIVIS </t>
  </si>
  <si>
    <t>SSA</t>
  </si>
  <si>
    <t xml:space="preserve">GAUA 
</t>
  </si>
  <si>
    <t xml:space="preserve">Eficiencia Admtiva,  Gestión Financiera </t>
  </si>
  <si>
    <t xml:space="preserve">Eficiencia Admtiva, Gestión Financiera </t>
  </si>
  <si>
    <t xml:space="preserve">Entidad/Área Responsable </t>
  </si>
  <si>
    <t>Acercamiento del Ministro con la comunidad para hacer seguimiento a los proyectos de vivienda, agua potable y saneamiento básico ejecutados, en ejecución y por ejecutar en el territorio nacional</t>
  </si>
  <si>
    <t>Fecha: 31/08/2017</t>
  </si>
  <si>
    <t>Mejorar la calidad de vida de los habitantes de Colombia en cuanto a vivienda y a los servicios de agua potable y saneamiento básico, mediante la construcción de Ciudades amables y sostenibles y la implementación de programas, que busquen sostenibilidad del recurso hídrico, disminuir la brecha de pobreza, incrementar la calidad de las viviendas y de los servicios de APSB y generar desarrollo económico para Colombia.
Todos los objetivos apuntan a este foco
Es un foco estratégico agrupador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</si>
</sst>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0.0%"/>
    <numFmt numFmtId="166" formatCode="_(* #,##0_);_(* \(#,##0\);_(* &quot;-&quot;??_);_(@_)"/>
    <numFmt numFmtId="167" formatCode="0.0"/>
    <numFmt numFmtId="168" formatCode="#,##0.000"/>
  </numFmts>
  <fonts count="11"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11"/>
      <color theme="1"/>
      <name val="Calibri"/>
      <family val="2"/>
      <scheme val="minor"/>
    </font>
    <font>
      <sz val="9"/>
      <color rgb="FFFF0000"/>
      <name val="Calibri"/>
      <family val="2"/>
      <scheme val="minor"/>
    </font>
    <font>
      <sz val="10"/>
      <name val="Calibri"/>
      <family val="2"/>
      <scheme val="minor"/>
    </font>
    <font>
      <sz val="9"/>
      <name val="Calibri"/>
      <family val="2"/>
      <scheme val="minor"/>
    </font>
    <font>
      <sz val="10"/>
      <name val="Arial"/>
      <family val="2"/>
    </font>
    <font>
      <sz val="9"/>
      <color theme="1"/>
      <name val="Verdana"/>
      <family val="2"/>
    </font>
    <font>
      <b/>
      <sz val="16"/>
      <color theme="1"/>
      <name val="Calibri"/>
      <family val="2"/>
      <scheme val="minor"/>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auto="1"/>
      </right>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diagonal/>
    </border>
  </borders>
  <cellStyleXfs count="4">
    <xf numFmtId="0" fontId="0" fillId="0" borderId="0"/>
    <xf numFmtId="9" fontId="4" fillId="0" borderId="0" applyFont="0" applyFill="0" applyBorder="0" applyAlignment="0" applyProtection="0"/>
    <xf numFmtId="164" fontId="4" fillId="0" borderId="0" applyFont="0" applyFill="0" applyBorder="0" applyAlignment="0" applyProtection="0"/>
    <xf numFmtId="0" fontId="8" fillId="0" borderId="0"/>
  </cellStyleXfs>
  <cellXfs count="180">
    <xf numFmtId="0" fontId="0" fillId="0" borderId="0" xfId="0"/>
    <xf numFmtId="0" fontId="0" fillId="0" borderId="0" xfId="0" applyAlignment="1">
      <alignment horizontal="center"/>
    </xf>
    <xf numFmtId="0" fontId="0" fillId="0" borderId="0" xfId="0" applyAlignment="1">
      <alignment horizontal="center"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20"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10" fontId="3" fillId="2" borderId="1" xfId="0" applyNumberFormat="1" applyFont="1" applyFill="1" applyBorder="1" applyAlignment="1">
      <alignment horizontal="center" vertical="center" wrapText="1"/>
    </xf>
    <xf numFmtId="10" fontId="3" fillId="2" borderId="21" xfId="0" applyNumberFormat="1" applyFont="1" applyFill="1" applyBorder="1" applyAlignment="1">
      <alignment horizontal="center" vertical="center" wrapText="1"/>
    </xf>
    <xf numFmtId="0" fontId="0" fillId="2" borderId="23" xfId="0" applyFill="1" applyBorder="1" applyAlignment="1">
      <alignment horizontal="center"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9" fontId="3" fillId="2" borderId="1" xfId="0" applyNumberFormat="1"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9" fontId="7" fillId="2" borderId="21" xfId="0" applyNumberFormat="1" applyFont="1" applyFill="1" applyBorder="1" applyAlignment="1">
      <alignment horizontal="center" vertical="center" wrapText="1"/>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7" fillId="2" borderId="2" xfId="0" applyFont="1" applyFill="1" applyBorder="1" applyAlignment="1">
      <alignment vertical="center" wrapText="1"/>
    </xf>
    <xf numFmtId="9" fontId="7" fillId="2" borderId="1" xfId="1" applyFont="1" applyFill="1" applyBorder="1" applyAlignment="1">
      <alignment horizontal="center" vertical="center" wrapText="1"/>
    </xf>
    <xf numFmtId="9" fontId="7" fillId="2" borderId="21" xfId="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0" fontId="7" fillId="2" borderId="2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1" xfId="0"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165" fontId="3" fillId="2" borderId="21" xfId="1"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166" fontId="7" fillId="2" borderId="1" xfId="2" applyNumberFormat="1" applyFont="1" applyFill="1" applyBorder="1" applyAlignment="1">
      <alignment horizontal="center" vertical="center" wrapText="1"/>
    </xf>
    <xf numFmtId="165" fontId="7" fillId="2" borderId="1" xfId="1" applyNumberFormat="1" applyFont="1" applyFill="1" applyBorder="1" applyAlignment="1">
      <alignment horizontal="center" vertical="center" wrapText="1"/>
    </xf>
    <xf numFmtId="165" fontId="7" fillId="2" borderId="21" xfId="1" applyNumberFormat="1" applyFont="1" applyFill="1" applyBorder="1" applyAlignment="1">
      <alignment horizontal="center" vertical="center" wrapText="1"/>
    </xf>
    <xf numFmtId="168" fontId="3" fillId="2" borderId="1" xfId="0" applyNumberFormat="1" applyFont="1" applyFill="1" applyBorder="1" applyAlignment="1">
      <alignment horizontal="center" vertical="center" wrapText="1"/>
    </xf>
    <xf numFmtId="168" fontId="7" fillId="2" borderId="1" xfId="0" applyNumberFormat="1" applyFont="1" applyFill="1" applyBorder="1" applyAlignment="1">
      <alignment horizontal="center" vertical="center" wrapText="1"/>
    </xf>
    <xf numFmtId="168" fontId="7" fillId="2" borderId="2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68" fontId="5" fillId="2" borderId="21" xfId="0" applyNumberFormat="1" applyFont="1" applyFill="1" applyBorder="1" applyAlignment="1">
      <alignment horizontal="center" vertical="center" wrapText="1"/>
    </xf>
    <xf numFmtId="10" fontId="3" fillId="2" borderId="1" xfId="1"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2" borderId="1" xfId="0" applyFont="1" applyFill="1" applyBorder="1" applyAlignment="1">
      <alignment vertical="top" wrapText="1"/>
    </xf>
    <xf numFmtId="165" fontId="7" fillId="2" borderId="1"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9" fontId="3" fillId="2" borderId="1" xfId="1" applyFont="1" applyFill="1" applyBorder="1" applyAlignment="1">
      <alignment horizontal="center" vertical="center" wrapText="1"/>
    </xf>
    <xf numFmtId="9" fontId="3" fillId="2" borderId="21" xfId="1" applyFont="1" applyFill="1" applyBorder="1" applyAlignment="1">
      <alignment horizontal="center" vertical="center" wrapText="1"/>
    </xf>
    <xf numFmtId="0" fontId="3" fillId="2" borderId="1" xfId="0" applyFont="1" applyFill="1" applyBorder="1" applyAlignment="1">
      <alignment vertical="top" wrapText="1"/>
    </xf>
    <xf numFmtId="0" fontId="7"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9" fontId="3" fillId="2" borderId="21" xfId="0" applyNumberFormat="1" applyFont="1" applyFill="1" applyBorder="1" applyAlignment="1">
      <alignment horizontal="center" vertical="center" wrapText="1"/>
    </xf>
    <xf numFmtId="167" fontId="7" fillId="2" borderId="1" xfId="0" applyNumberFormat="1" applyFont="1" applyFill="1" applyBorder="1" applyAlignment="1">
      <alignment horizontal="center" vertical="center" wrapText="1"/>
    </xf>
    <xf numFmtId="167" fontId="7" fillId="2" borderId="21" xfId="0" applyNumberFormat="1" applyFont="1" applyFill="1" applyBorder="1" applyAlignment="1">
      <alignment horizontal="center" vertical="center" wrapText="1"/>
    </xf>
    <xf numFmtId="0" fontId="7" fillId="2" borderId="2" xfId="0" applyFont="1" applyFill="1" applyBorder="1" applyAlignment="1">
      <alignment horizontal="justify" vertical="top" wrapText="1"/>
    </xf>
    <xf numFmtId="9" fontId="7" fillId="2" borderId="2" xfId="0" applyNumberFormat="1" applyFont="1" applyFill="1" applyBorder="1" applyAlignment="1">
      <alignment horizontal="center" vertical="center" wrapText="1"/>
    </xf>
    <xf numFmtId="9" fontId="7" fillId="2" borderId="24" xfId="0" applyNumberFormat="1" applyFont="1" applyFill="1" applyBorder="1" applyAlignment="1">
      <alignment horizontal="center" vertical="center" wrapText="1"/>
    </xf>
    <xf numFmtId="0" fontId="2" fillId="2" borderId="14" xfId="0" applyFont="1" applyFill="1" applyBorder="1" applyAlignment="1">
      <alignment vertical="center" wrapText="1"/>
    </xf>
    <xf numFmtId="0" fontId="3" fillId="2" borderId="14" xfId="0"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0" fontId="3" fillId="2" borderId="16" xfId="0"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3" fillId="2" borderId="21" xfId="0" applyFont="1" applyFill="1" applyBorder="1" applyAlignment="1">
      <alignment horizontal="center" vertical="center"/>
    </xf>
    <xf numFmtId="0" fontId="7" fillId="2" borderId="2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21" xfId="0" applyFill="1" applyBorder="1" applyAlignment="1">
      <alignment horizontal="center" vertical="center"/>
    </xf>
    <xf numFmtId="9" fontId="3" fillId="2" borderId="14" xfId="1" applyFont="1" applyFill="1" applyBorder="1" applyAlignment="1">
      <alignment horizontal="center" vertical="center" wrapText="1"/>
    </xf>
    <xf numFmtId="9" fontId="3" fillId="2" borderId="16" xfId="1" applyFont="1" applyFill="1" applyBorder="1" applyAlignment="1">
      <alignment horizontal="center" vertical="center" wrapText="1"/>
    </xf>
    <xf numFmtId="0" fontId="7" fillId="2" borderId="29" xfId="0" applyFont="1" applyFill="1" applyBorder="1" applyAlignment="1">
      <alignment vertical="center" wrapText="1"/>
    </xf>
    <xf numFmtId="0" fontId="7" fillId="2" borderId="30" xfId="0" applyFont="1" applyFill="1" applyBorder="1" applyAlignment="1">
      <alignment vertical="center" wrapText="1"/>
    </xf>
    <xf numFmtId="0" fontId="3" fillId="2" borderId="2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9" fontId="3" fillId="2" borderId="24"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7" fillId="2" borderId="24"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7" fillId="2" borderId="4" xfId="0" applyFont="1" applyFill="1" applyBorder="1" applyAlignment="1">
      <alignment vertical="center" wrapText="1"/>
    </xf>
    <xf numFmtId="0" fontId="3" fillId="2" borderId="14" xfId="0" applyFont="1" applyFill="1" applyBorder="1" applyAlignment="1">
      <alignment vertical="top" wrapText="1"/>
    </xf>
    <xf numFmtId="0" fontId="3" fillId="2" borderId="14" xfId="0" applyFont="1" applyFill="1" applyBorder="1" applyAlignment="1">
      <alignment vertical="center"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0" fillId="2" borderId="19"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23" xfId="0" applyFill="1" applyBorder="1" applyAlignment="1">
      <alignment horizontal="center" vertical="center" wrapText="1"/>
    </xf>
    <xf numFmtId="0" fontId="0" fillId="2" borderId="1" xfId="0" applyFill="1" applyBorder="1" applyAlignment="1">
      <alignment horizontal="center" vertical="center" wrapText="1"/>
    </xf>
    <xf numFmtId="0" fontId="2" fillId="2"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0"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2" borderId="25" xfId="0" applyFill="1" applyBorder="1" applyAlignment="1">
      <alignment horizontal="center" vertical="center" wrapText="1"/>
    </xf>
    <xf numFmtId="0" fontId="0" fillId="2" borderId="2" xfId="0"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3"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2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3" fillId="2" borderId="26" xfId="0" applyFont="1" applyFill="1" applyBorder="1" applyAlignment="1">
      <alignment horizontal="center" vertical="center" wrapText="1"/>
    </xf>
    <xf numFmtId="9" fontId="3" fillId="2" borderId="2" xfId="1" applyFont="1" applyFill="1" applyBorder="1" applyAlignment="1">
      <alignment horizontal="center" vertical="center" wrapText="1"/>
    </xf>
    <xf numFmtId="9" fontId="3" fillId="2" borderId="3" xfId="1"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2" fillId="2" borderId="14" xfId="0" applyFont="1" applyFill="1" applyBorder="1" applyAlignment="1">
      <alignment horizontal="left" vertical="center" wrapText="1"/>
    </xf>
    <xf numFmtId="0" fontId="0" fillId="2" borderId="31" xfId="0" applyFill="1" applyBorder="1" applyAlignment="1">
      <alignment horizontal="left" vertical="center" wrapText="1"/>
    </xf>
    <xf numFmtId="0" fontId="0" fillId="2" borderId="3" xfId="0" applyFill="1" applyBorder="1" applyAlignment="1">
      <alignment horizontal="left" vertical="center" wrapText="1"/>
    </xf>
    <xf numFmtId="0" fontId="0" fillId="2" borderId="15" xfId="0" applyFill="1" applyBorder="1" applyAlignment="1">
      <alignment horizontal="left" vertical="center" wrapText="1"/>
    </xf>
    <xf numFmtId="0" fontId="3" fillId="2" borderId="21" xfId="0" applyFont="1" applyFill="1" applyBorder="1" applyAlignment="1">
      <alignment horizontal="center" vertical="center" wrapText="1"/>
    </xf>
    <xf numFmtId="0" fontId="9" fillId="0" borderId="1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9" fillId="0" borderId="10" xfId="0" applyFont="1" applyBorder="1" applyAlignment="1">
      <alignment horizontal="left" vertical="center"/>
    </xf>
    <xf numFmtId="0" fontId="9" fillId="0" borderId="27"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0" fillId="0" borderId="17" xfId="0" applyBorder="1" applyAlignment="1">
      <alignment horizontal="center"/>
    </xf>
    <xf numFmtId="0" fontId="0" fillId="0" borderId="8" xfId="0"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0" borderId="11" xfId="0" applyBorder="1" applyAlignment="1">
      <alignment horizont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11" xfId="0" applyFont="1" applyBorder="1" applyAlignment="1">
      <alignment horizontal="center" vertical="center"/>
    </xf>
    <xf numFmtId="0" fontId="1" fillId="2" borderId="20" xfId="0" applyFont="1" applyFill="1" applyBorder="1" applyAlignment="1">
      <alignment horizontal="center" vertical="center" wrapText="1"/>
    </xf>
    <xf numFmtId="0" fontId="1" fillId="2" borderId="16" xfId="0" applyFont="1" applyFill="1" applyBorder="1" applyAlignment="1">
      <alignment horizontal="center" vertical="center" wrapText="1"/>
    </xf>
    <xf numFmtId="9" fontId="3" fillId="2" borderId="3" xfId="0" applyNumberFormat="1" applyFont="1" applyFill="1" applyBorder="1" applyAlignment="1">
      <alignment horizontal="center" vertical="center" wrapText="1"/>
    </xf>
    <xf numFmtId="9" fontId="3" fillId="2" borderId="4" xfId="0" applyNumberFormat="1" applyFont="1" applyFill="1" applyBorder="1" applyAlignment="1">
      <alignment horizontal="center" vertical="center" wrapText="1"/>
    </xf>
    <xf numFmtId="9" fontId="3" fillId="2" borderId="24" xfId="0" applyNumberFormat="1" applyFont="1" applyFill="1" applyBorder="1" applyAlignment="1">
      <alignment horizontal="center" vertical="center" wrapText="1"/>
    </xf>
    <xf numFmtId="9" fontId="3" fillId="2" borderId="26" xfId="0" applyNumberFormat="1" applyFont="1" applyFill="1" applyBorder="1" applyAlignment="1">
      <alignment horizontal="center" vertical="center" wrapText="1"/>
    </xf>
    <xf numFmtId="9" fontId="3" fillId="2" borderId="20" xfId="0" applyNumberFormat="1" applyFont="1" applyFill="1" applyBorder="1" applyAlignment="1">
      <alignment horizontal="center" vertical="center" wrapText="1"/>
    </xf>
  </cellXfs>
  <cellStyles count="4">
    <cellStyle name="Millares" xfId="2" builtinId="3"/>
    <cellStyle name="Normal" xfId="0" builtinId="0"/>
    <cellStyle name="Normal 2" xfId="3"/>
    <cellStyle name="Porcentaje" xfId="1" builtinId="5"/>
  </cellStyles>
  <dxfs count="0"/>
  <tableStyles count="0" defaultTableStyle="TableStyleMedium2" defaultPivotStyle="PivotStyleLight16"/>
  <colors>
    <mruColors>
      <color rgb="FFFFFF99"/>
      <color rgb="FFFF5050"/>
      <color rgb="FFF6E2DC"/>
      <color rgb="FFFFFF66"/>
      <color rgb="FFD6E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323850</xdr:colOff>
          <xdr:row>0</xdr:row>
          <xdr:rowOff>114300</xdr:rowOff>
        </xdr:from>
        <xdr:to>
          <xdr:col>1</xdr:col>
          <xdr:colOff>695325</xdr:colOff>
          <xdr:row>2</xdr:row>
          <xdr:rowOff>114300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7"/>
  <sheetViews>
    <sheetView tabSelected="1" zoomScale="80" zoomScaleNormal="80" workbookViewId="0">
      <pane xSplit="2" ySplit="5" topLeftCell="C6" activePane="bottomRight" state="frozen"/>
      <selection activeCell="A2" sqref="A2:A3"/>
      <selection pane="topRight" activeCell="A2" sqref="A2:A3"/>
      <selection pane="bottomLeft" activeCell="A2" sqref="A2:A3"/>
      <selection pane="bottomRight" activeCell="C6" sqref="C6:C10"/>
    </sheetView>
  </sheetViews>
  <sheetFormatPr baseColWidth="10" defaultRowHeight="15" x14ac:dyDescent="0.25"/>
  <cols>
    <col min="1" max="1" width="15.85546875" style="1" customWidth="1"/>
    <col min="2" max="2" width="15.42578125" style="1" customWidth="1"/>
    <col min="3" max="3" width="22.5703125" customWidth="1"/>
    <col min="4" max="4" width="50" customWidth="1"/>
    <col min="5" max="5" width="11.7109375" customWidth="1"/>
    <col min="6" max="6" width="57.28515625" customWidth="1"/>
    <col min="7" max="7" width="51.42578125" customWidth="1"/>
    <col min="8" max="8" width="8" customWidth="1"/>
    <col min="9" max="9" width="51" customWidth="1"/>
    <col min="10" max="10" width="16.5703125" style="2" customWidth="1"/>
    <col min="11" max="11" width="11.42578125" style="2" customWidth="1"/>
    <col min="12" max="12" width="10.7109375" style="2" customWidth="1"/>
    <col min="13" max="13" width="10.42578125" style="2" bestFit="1" customWidth="1"/>
    <col min="14" max="14" width="10.5703125" style="2" customWidth="1"/>
    <col min="15" max="15" width="11.5703125" style="2" hidden="1" customWidth="1"/>
    <col min="16" max="16" width="7.42578125" style="2" hidden="1" customWidth="1"/>
    <col min="17" max="17" width="6.5703125" style="2" hidden="1" customWidth="1"/>
    <col min="18" max="18" width="18" customWidth="1"/>
    <col min="19" max="19" width="11.7109375" customWidth="1"/>
    <col min="20" max="20" width="10" customWidth="1"/>
  </cols>
  <sheetData>
    <row r="1" spans="1:18" ht="22.5" customHeight="1" x14ac:dyDescent="0.25">
      <c r="A1" s="164"/>
      <c r="B1" s="165"/>
      <c r="C1" s="170" t="s">
        <v>417</v>
      </c>
      <c r="D1" s="170"/>
      <c r="E1" s="170"/>
      <c r="F1" s="170"/>
      <c r="G1" s="170"/>
      <c r="H1" s="170"/>
      <c r="I1" s="170"/>
      <c r="J1" s="170"/>
      <c r="K1" s="170"/>
      <c r="L1" s="155" t="s">
        <v>415</v>
      </c>
      <c r="M1" s="156"/>
      <c r="N1" s="156"/>
      <c r="O1" s="156"/>
      <c r="P1" s="156"/>
      <c r="Q1" s="156"/>
      <c r="R1" s="157"/>
    </row>
    <row r="2" spans="1:18" ht="19.5" customHeight="1" x14ac:dyDescent="0.25">
      <c r="A2" s="166"/>
      <c r="B2" s="167"/>
      <c r="C2" s="171"/>
      <c r="D2" s="171"/>
      <c r="E2" s="171"/>
      <c r="F2" s="171"/>
      <c r="G2" s="171"/>
      <c r="H2" s="171"/>
      <c r="I2" s="171"/>
      <c r="J2" s="171"/>
      <c r="K2" s="171"/>
      <c r="L2" s="158" t="s">
        <v>426</v>
      </c>
      <c r="M2" s="159"/>
      <c r="N2" s="159"/>
      <c r="O2" s="159"/>
      <c r="P2" s="159"/>
      <c r="Q2" s="159"/>
      <c r="R2" s="160"/>
    </row>
    <row r="3" spans="1:18" ht="23.25" customHeight="1" thickBot="1" x14ac:dyDescent="0.3">
      <c r="A3" s="168"/>
      <c r="B3" s="169"/>
      <c r="C3" s="172"/>
      <c r="D3" s="172"/>
      <c r="E3" s="172"/>
      <c r="F3" s="172"/>
      <c r="G3" s="172"/>
      <c r="H3" s="172"/>
      <c r="I3" s="172"/>
      <c r="J3" s="172"/>
      <c r="K3" s="172"/>
      <c r="L3" s="161" t="s">
        <v>416</v>
      </c>
      <c r="M3" s="162"/>
      <c r="N3" s="162"/>
      <c r="O3" s="162"/>
      <c r="P3" s="162"/>
      <c r="Q3" s="162"/>
      <c r="R3" s="163"/>
    </row>
    <row r="4" spans="1:18" ht="33" customHeight="1" x14ac:dyDescent="0.25">
      <c r="A4" s="109" t="s">
        <v>23</v>
      </c>
      <c r="B4" s="105" t="s">
        <v>0</v>
      </c>
      <c r="C4" s="105" t="s">
        <v>418</v>
      </c>
      <c r="D4" s="105" t="s">
        <v>1</v>
      </c>
      <c r="E4" s="105" t="s">
        <v>2</v>
      </c>
      <c r="F4" s="105" t="s">
        <v>3</v>
      </c>
      <c r="G4" s="105" t="s">
        <v>4</v>
      </c>
      <c r="H4" s="107" t="s">
        <v>245</v>
      </c>
      <c r="I4" s="105" t="s">
        <v>5</v>
      </c>
      <c r="J4" s="105" t="s">
        <v>28</v>
      </c>
      <c r="K4" s="103" t="s">
        <v>36</v>
      </c>
      <c r="L4" s="104"/>
      <c r="M4" s="104"/>
      <c r="N4" s="104"/>
      <c r="O4" s="104"/>
      <c r="P4" s="104"/>
      <c r="Q4" s="104"/>
      <c r="R4" s="173" t="s">
        <v>424</v>
      </c>
    </row>
    <row r="5" spans="1:18" ht="35.25" customHeight="1" thickBot="1" x14ac:dyDescent="0.3">
      <c r="A5" s="110"/>
      <c r="B5" s="106"/>
      <c r="C5" s="106"/>
      <c r="D5" s="106"/>
      <c r="E5" s="106"/>
      <c r="F5" s="106"/>
      <c r="G5" s="106"/>
      <c r="H5" s="108"/>
      <c r="I5" s="106"/>
      <c r="J5" s="106"/>
      <c r="K5" s="3">
        <v>2015</v>
      </c>
      <c r="L5" s="3">
        <v>2016</v>
      </c>
      <c r="M5" s="3">
        <v>2017</v>
      </c>
      <c r="N5" s="3">
        <v>2018</v>
      </c>
      <c r="O5" s="3">
        <v>2019</v>
      </c>
      <c r="P5" s="3">
        <v>2020</v>
      </c>
      <c r="Q5" s="4">
        <v>2021</v>
      </c>
      <c r="R5" s="174"/>
    </row>
    <row r="6" spans="1:18" ht="36" customHeight="1" x14ac:dyDescent="0.25">
      <c r="A6" s="90" t="s">
        <v>6</v>
      </c>
      <c r="B6" s="92" t="s">
        <v>7</v>
      </c>
      <c r="C6" s="94" t="s">
        <v>20</v>
      </c>
      <c r="D6" s="96" t="s">
        <v>53</v>
      </c>
      <c r="E6" s="98" t="s">
        <v>141</v>
      </c>
      <c r="F6" s="100" t="s">
        <v>427</v>
      </c>
      <c r="G6" s="85" t="s">
        <v>230</v>
      </c>
      <c r="H6" s="77" t="s">
        <v>246</v>
      </c>
      <c r="I6" s="85" t="s">
        <v>235</v>
      </c>
      <c r="J6" s="5">
        <f>N6</f>
        <v>9.5089302000000001E-2</v>
      </c>
      <c r="K6" s="5">
        <v>9.8000000000000004E-2</v>
      </c>
      <c r="L6" s="5">
        <f>K6+(K6*-1%)</f>
        <v>9.7020000000000009E-2</v>
      </c>
      <c r="M6" s="5">
        <f>L6+(L6*-1%)</f>
        <v>9.6049800000000005E-2</v>
      </c>
      <c r="N6" s="5">
        <f>M6+(M6*-1%)</f>
        <v>9.5089302000000001E-2</v>
      </c>
      <c r="O6" s="5"/>
      <c r="P6" s="5"/>
      <c r="Q6" s="6"/>
      <c r="R6" s="71" t="s">
        <v>413</v>
      </c>
    </row>
    <row r="7" spans="1:18" ht="33.75" customHeight="1" x14ac:dyDescent="0.25">
      <c r="A7" s="90"/>
      <c r="B7" s="92"/>
      <c r="C7" s="94"/>
      <c r="D7" s="96"/>
      <c r="E7" s="98"/>
      <c r="F7" s="101"/>
      <c r="G7" s="7" t="s">
        <v>231</v>
      </c>
      <c r="H7" s="8" t="s">
        <v>247</v>
      </c>
      <c r="I7" s="7" t="s">
        <v>236</v>
      </c>
      <c r="J7" s="9">
        <f t="shared" ref="J7:J10" si="0">N7</f>
        <v>9.800019900000001E-2</v>
      </c>
      <c r="K7" s="9">
        <v>0.10100000000000001</v>
      </c>
      <c r="L7" s="9">
        <f t="shared" ref="L7:N10" si="1">K7+(K7*-1%)</f>
        <v>9.9990000000000009E-2</v>
      </c>
      <c r="M7" s="9">
        <f t="shared" si="1"/>
        <v>9.8990100000000011E-2</v>
      </c>
      <c r="N7" s="9">
        <f t="shared" si="1"/>
        <v>9.800019900000001E-2</v>
      </c>
      <c r="O7" s="9"/>
      <c r="P7" s="9"/>
      <c r="Q7" s="10"/>
      <c r="R7" s="71" t="s">
        <v>413</v>
      </c>
    </row>
    <row r="8" spans="1:18" ht="42" customHeight="1" x14ac:dyDescent="0.25">
      <c r="A8" s="90"/>
      <c r="B8" s="92"/>
      <c r="C8" s="94"/>
      <c r="D8" s="96"/>
      <c r="E8" s="98"/>
      <c r="F8" s="101"/>
      <c r="G8" s="7" t="s">
        <v>232</v>
      </c>
      <c r="H8" s="8" t="s">
        <v>248</v>
      </c>
      <c r="I8" s="7" t="s">
        <v>237</v>
      </c>
      <c r="J8" s="9">
        <f t="shared" si="0"/>
        <v>4.4633753999999998E-2</v>
      </c>
      <c r="K8" s="9">
        <v>4.5999999999999999E-2</v>
      </c>
      <c r="L8" s="9">
        <f t="shared" si="1"/>
        <v>4.5539999999999997E-2</v>
      </c>
      <c r="M8" s="9">
        <f t="shared" si="1"/>
        <v>4.5084599999999996E-2</v>
      </c>
      <c r="N8" s="9">
        <f t="shared" si="1"/>
        <v>4.4633753999999998E-2</v>
      </c>
      <c r="O8" s="9"/>
      <c r="P8" s="9"/>
      <c r="Q8" s="10"/>
      <c r="R8" s="71" t="s">
        <v>413</v>
      </c>
    </row>
    <row r="9" spans="1:18" ht="33.75" customHeight="1" x14ac:dyDescent="0.25">
      <c r="A9" s="90"/>
      <c r="B9" s="92"/>
      <c r="C9" s="94"/>
      <c r="D9" s="96"/>
      <c r="E9" s="98"/>
      <c r="F9" s="101"/>
      <c r="G9" s="7" t="s">
        <v>233</v>
      </c>
      <c r="H9" s="8" t="s">
        <v>249</v>
      </c>
      <c r="I9" s="7" t="s">
        <v>238</v>
      </c>
      <c r="J9" s="9">
        <f t="shared" si="0"/>
        <v>1.6495083000000001E-2</v>
      </c>
      <c r="K9" s="9">
        <v>1.7000000000000001E-2</v>
      </c>
      <c r="L9" s="9">
        <f t="shared" si="1"/>
        <v>1.6830000000000001E-2</v>
      </c>
      <c r="M9" s="9">
        <f t="shared" si="1"/>
        <v>1.6661700000000002E-2</v>
      </c>
      <c r="N9" s="9">
        <f t="shared" si="1"/>
        <v>1.6495083000000001E-2</v>
      </c>
      <c r="O9" s="9"/>
      <c r="P9" s="9"/>
      <c r="Q9" s="10"/>
      <c r="R9" s="71" t="s">
        <v>413</v>
      </c>
    </row>
    <row r="10" spans="1:18" ht="33.75" customHeight="1" x14ac:dyDescent="0.25">
      <c r="A10" s="91"/>
      <c r="B10" s="93"/>
      <c r="C10" s="95"/>
      <c r="D10" s="97"/>
      <c r="E10" s="99"/>
      <c r="F10" s="102"/>
      <c r="G10" s="7" t="s">
        <v>234</v>
      </c>
      <c r="H10" s="8" t="s">
        <v>250</v>
      </c>
      <c r="I10" s="7" t="s">
        <v>239</v>
      </c>
      <c r="J10" s="9">
        <f t="shared" si="0"/>
        <v>0.10285169399999998</v>
      </c>
      <c r="K10" s="9">
        <v>0.106</v>
      </c>
      <c r="L10" s="9">
        <f t="shared" si="1"/>
        <v>0.10493999999999999</v>
      </c>
      <c r="M10" s="9">
        <f t="shared" si="1"/>
        <v>0.10389059999999999</v>
      </c>
      <c r="N10" s="9">
        <f t="shared" si="1"/>
        <v>0.10285169399999998</v>
      </c>
      <c r="O10" s="9"/>
      <c r="P10" s="9"/>
      <c r="Q10" s="10"/>
      <c r="R10" s="71" t="s">
        <v>413</v>
      </c>
    </row>
    <row r="11" spans="1:18" ht="105" customHeight="1" x14ac:dyDescent="0.25">
      <c r="A11" s="11" t="s">
        <v>6</v>
      </c>
      <c r="B11" s="12" t="s">
        <v>8</v>
      </c>
      <c r="C11" s="13" t="s">
        <v>20</v>
      </c>
      <c r="D11" s="13" t="s">
        <v>120</v>
      </c>
      <c r="E11" s="14" t="s">
        <v>141</v>
      </c>
      <c r="F11" s="7" t="s">
        <v>391</v>
      </c>
      <c r="G11" s="15" t="s">
        <v>392</v>
      </c>
      <c r="H11" s="84" t="s">
        <v>251</v>
      </c>
      <c r="I11" s="15" t="s">
        <v>121</v>
      </c>
      <c r="J11" s="16">
        <f>N11</f>
        <v>0.92</v>
      </c>
      <c r="K11" s="17">
        <v>0.9</v>
      </c>
      <c r="L11" s="17">
        <v>0.9</v>
      </c>
      <c r="M11" s="17">
        <v>0.9</v>
      </c>
      <c r="N11" s="17">
        <v>0.92</v>
      </c>
      <c r="O11" s="17">
        <v>0.93</v>
      </c>
      <c r="P11" s="17">
        <v>0.94</v>
      </c>
      <c r="Q11" s="18">
        <v>0.95</v>
      </c>
      <c r="R11" s="71" t="s">
        <v>413</v>
      </c>
    </row>
    <row r="12" spans="1:18" ht="48" customHeight="1" x14ac:dyDescent="0.25">
      <c r="A12" s="111" t="s">
        <v>6</v>
      </c>
      <c r="B12" s="112" t="s">
        <v>9</v>
      </c>
      <c r="C12" s="113" t="s">
        <v>20</v>
      </c>
      <c r="D12" s="118" t="s">
        <v>124</v>
      </c>
      <c r="E12" s="114" t="s">
        <v>414</v>
      </c>
      <c r="F12" s="114" t="s">
        <v>122</v>
      </c>
      <c r="G12" s="19" t="s">
        <v>26</v>
      </c>
      <c r="H12" s="84" t="s">
        <v>252</v>
      </c>
      <c r="I12" s="15" t="s">
        <v>27</v>
      </c>
      <c r="J12" s="84">
        <f t="shared" ref="J12:J20" si="2">K12+L12+M12+N12</f>
        <v>45629</v>
      </c>
      <c r="K12" s="84">
        <v>25000</v>
      </c>
      <c r="L12" s="84">
        <v>20629</v>
      </c>
      <c r="M12" s="84">
        <v>0</v>
      </c>
      <c r="N12" s="84">
        <v>0</v>
      </c>
      <c r="O12" s="84">
        <v>0</v>
      </c>
      <c r="P12" s="84">
        <v>0</v>
      </c>
      <c r="Q12" s="72">
        <v>0</v>
      </c>
      <c r="R12" s="72" t="s">
        <v>419</v>
      </c>
    </row>
    <row r="13" spans="1:18" ht="43.5" customHeight="1" x14ac:dyDescent="0.25">
      <c r="A13" s="111"/>
      <c r="B13" s="112"/>
      <c r="C13" s="113"/>
      <c r="D13" s="118"/>
      <c r="E13" s="98"/>
      <c r="F13" s="98"/>
      <c r="G13" s="19" t="s">
        <v>183</v>
      </c>
      <c r="H13" s="84" t="s">
        <v>253</v>
      </c>
      <c r="I13" s="20" t="s">
        <v>115</v>
      </c>
      <c r="J13" s="84">
        <f t="shared" si="2"/>
        <v>61973</v>
      </c>
      <c r="K13" s="84">
        <v>22651</v>
      </c>
      <c r="L13" s="84">
        <v>24815</v>
      </c>
      <c r="M13" s="84">
        <v>8000</v>
      </c>
      <c r="N13" s="84">
        <v>6507</v>
      </c>
      <c r="O13" s="84">
        <v>0</v>
      </c>
      <c r="P13" s="84">
        <v>0</v>
      </c>
      <c r="Q13" s="72">
        <v>0</v>
      </c>
      <c r="R13" s="72" t="s">
        <v>419</v>
      </c>
    </row>
    <row r="14" spans="1:18" ht="40.5" customHeight="1" x14ac:dyDescent="0.25">
      <c r="A14" s="111"/>
      <c r="B14" s="112"/>
      <c r="C14" s="113"/>
      <c r="D14" s="118"/>
      <c r="E14" s="98"/>
      <c r="F14" s="98"/>
      <c r="G14" s="15" t="s">
        <v>29</v>
      </c>
      <c r="H14" s="84" t="s">
        <v>254</v>
      </c>
      <c r="I14" s="15" t="s">
        <v>27</v>
      </c>
      <c r="J14" s="84">
        <f t="shared" si="2"/>
        <v>130600</v>
      </c>
      <c r="K14" s="84">
        <v>30100</v>
      </c>
      <c r="L14" s="84">
        <v>33500</v>
      </c>
      <c r="M14" s="84">
        <v>33500</v>
      </c>
      <c r="N14" s="84">
        <v>33500</v>
      </c>
      <c r="O14" s="84"/>
      <c r="P14" s="84"/>
      <c r="Q14" s="72"/>
      <c r="R14" s="72" t="s">
        <v>419</v>
      </c>
    </row>
    <row r="15" spans="1:18" ht="48.75" customHeight="1" x14ac:dyDescent="0.25">
      <c r="A15" s="111"/>
      <c r="B15" s="112"/>
      <c r="C15" s="113"/>
      <c r="D15" s="118"/>
      <c r="E15" s="98"/>
      <c r="F15" s="98"/>
      <c r="G15" s="15" t="s">
        <v>31</v>
      </c>
      <c r="H15" s="84" t="s">
        <v>255</v>
      </c>
      <c r="I15" s="15" t="s">
        <v>27</v>
      </c>
      <c r="J15" s="84">
        <f t="shared" si="2"/>
        <v>30000</v>
      </c>
      <c r="K15" s="84">
        <v>5000</v>
      </c>
      <c r="L15" s="84">
        <v>10000</v>
      </c>
      <c r="M15" s="84">
        <v>10000</v>
      </c>
      <c r="N15" s="84">
        <v>5000</v>
      </c>
      <c r="O15" s="84"/>
      <c r="P15" s="84"/>
      <c r="Q15" s="72"/>
      <c r="R15" s="72" t="s">
        <v>419</v>
      </c>
    </row>
    <row r="16" spans="1:18" ht="41.25" customHeight="1" x14ac:dyDescent="0.25">
      <c r="A16" s="111"/>
      <c r="B16" s="112"/>
      <c r="C16" s="113"/>
      <c r="D16" s="118"/>
      <c r="E16" s="98"/>
      <c r="F16" s="98"/>
      <c r="G16" s="19" t="s">
        <v>30</v>
      </c>
      <c r="H16" s="84" t="s">
        <v>256</v>
      </c>
      <c r="I16" s="15" t="s">
        <v>27</v>
      </c>
      <c r="J16" s="84">
        <f t="shared" si="2"/>
        <v>88000</v>
      </c>
      <c r="K16" s="84">
        <v>10000</v>
      </c>
      <c r="L16" s="84">
        <v>30000</v>
      </c>
      <c r="M16" s="84">
        <v>25000</v>
      </c>
      <c r="N16" s="84">
        <v>23000</v>
      </c>
      <c r="O16" s="84">
        <f>91577-88000</f>
        <v>3577</v>
      </c>
      <c r="P16" s="84">
        <v>0</v>
      </c>
      <c r="Q16" s="72">
        <v>0</v>
      </c>
      <c r="R16" s="72" t="s">
        <v>419</v>
      </c>
    </row>
    <row r="17" spans="1:18" ht="43.5" customHeight="1" x14ac:dyDescent="0.25">
      <c r="A17" s="111"/>
      <c r="B17" s="112"/>
      <c r="C17" s="113"/>
      <c r="D17" s="118"/>
      <c r="E17" s="98"/>
      <c r="F17" s="98"/>
      <c r="G17" s="19" t="s">
        <v>184</v>
      </c>
      <c r="H17" s="84" t="s">
        <v>257</v>
      </c>
      <c r="I17" s="20" t="s">
        <v>115</v>
      </c>
      <c r="J17" s="84">
        <f t="shared" si="2"/>
        <v>52205</v>
      </c>
      <c r="K17" s="84">
        <v>1891</v>
      </c>
      <c r="L17" s="84">
        <v>6500</v>
      </c>
      <c r="M17" s="84">
        <v>12000</v>
      </c>
      <c r="N17" s="84">
        <v>31814</v>
      </c>
      <c r="O17" s="84">
        <v>31815</v>
      </c>
      <c r="P17" s="84">
        <v>0</v>
      </c>
      <c r="Q17" s="72">
        <v>0</v>
      </c>
      <c r="R17" s="72" t="s">
        <v>419</v>
      </c>
    </row>
    <row r="18" spans="1:18" ht="45" customHeight="1" x14ac:dyDescent="0.25">
      <c r="A18" s="111"/>
      <c r="B18" s="112"/>
      <c r="C18" s="113"/>
      <c r="D18" s="118"/>
      <c r="E18" s="98"/>
      <c r="F18" s="98"/>
      <c r="G18" s="21" t="s">
        <v>340</v>
      </c>
      <c r="H18" s="84" t="s">
        <v>395</v>
      </c>
      <c r="I18" s="20" t="s">
        <v>349</v>
      </c>
      <c r="J18" s="22">
        <f>N18</f>
        <v>0.5</v>
      </c>
      <c r="K18" s="22">
        <v>0.5</v>
      </c>
      <c r="L18" s="22">
        <v>0.5</v>
      </c>
      <c r="M18" s="22">
        <v>0.5</v>
      </c>
      <c r="N18" s="22">
        <v>0.5</v>
      </c>
      <c r="O18" s="22"/>
      <c r="P18" s="22"/>
      <c r="Q18" s="23"/>
      <c r="R18" s="72" t="s">
        <v>419</v>
      </c>
    </row>
    <row r="19" spans="1:18" ht="30.75" customHeight="1" x14ac:dyDescent="0.25">
      <c r="A19" s="111"/>
      <c r="B19" s="112"/>
      <c r="C19" s="113"/>
      <c r="D19" s="118"/>
      <c r="E19" s="98"/>
      <c r="F19" s="98"/>
      <c r="G19" s="21" t="s">
        <v>338</v>
      </c>
      <c r="H19" s="84" t="s">
        <v>258</v>
      </c>
      <c r="I19" s="15" t="s">
        <v>350</v>
      </c>
      <c r="J19" s="24">
        <f t="shared" si="2"/>
        <v>66000</v>
      </c>
      <c r="K19" s="8">
        <v>31000</v>
      </c>
      <c r="L19" s="8">
        <v>5000</v>
      </c>
      <c r="M19" s="8">
        <v>5000</v>
      </c>
      <c r="N19" s="8">
        <v>25000</v>
      </c>
      <c r="O19" s="8"/>
      <c r="P19" s="8"/>
      <c r="Q19" s="25"/>
      <c r="R19" s="72" t="s">
        <v>419</v>
      </c>
    </row>
    <row r="20" spans="1:18" ht="37.5" customHeight="1" x14ac:dyDescent="0.25">
      <c r="A20" s="111"/>
      <c r="B20" s="112"/>
      <c r="C20" s="113"/>
      <c r="D20" s="118"/>
      <c r="E20" s="98"/>
      <c r="F20" s="98"/>
      <c r="G20" s="21" t="s">
        <v>339</v>
      </c>
      <c r="H20" s="84" t="s">
        <v>259</v>
      </c>
      <c r="I20" s="15" t="s">
        <v>351</v>
      </c>
      <c r="J20" s="24">
        <f t="shared" si="2"/>
        <v>50000</v>
      </c>
      <c r="K20" s="8">
        <v>20000</v>
      </c>
      <c r="L20" s="8">
        <v>5000</v>
      </c>
      <c r="M20" s="8">
        <v>5000</v>
      </c>
      <c r="N20" s="8">
        <v>20000</v>
      </c>
      <c r="O20" s="8">
        <v>18000</v>
      </c>
      <c r="P20" s="26"/>
      <c r="Q20" s="27"/>
      <c r="R20" s="72" t="s">
        <v>419</v>
      </c>
    </row>
    <row r="21" spans="1:18" ht="30.75" customHeight="1" x14ac:dyDescent="0.25">
      <c r="A21" s="111"/>
      <c r="B21" s="112"/>
      <c r="C21" s="113"/>
      <c r="D21" s="118"/>
      <c r="E21" s="114" t="s">
        <v>25</v>
      </c>
      <c r="F21" s="98"/>
      <c r="G21" s="15" t="s">
        <v>64</v>
      </c>
      <c r="H21" s="84" t="s">
        <v>260</v>
      </c>
      <c r="I21" s="7" t="s">
        <v>347</v>
      </c>
      <c r="J21" s="9">
        <f>N21</f>
        <v>5.5E-2</v>
      </c>
      <c r="K21" s="28">
        <v>6.8000000000000005E-2</v>
      </c>
      <c r="L21" s="28">
        <v>6.4000000000000001E-2</v>
      </c>
      <c r="M21" s="28">
        <v>0.06</v>
      </c>
      <c r="N21" s="28">
        <v>5.5E-2</v>
      </c>
      <c r="O21" s="28"/>
      <c r="P21" s="28"/>
      <c r="Q21" s="29"/>
      <c r="R21" s="72" t="s">
        <v>109</v>
      </c>
    </row>
    <row r="22" spans="1:18" ht="43.5" customHeight="1" x14ac:dyDescent="0.25">
      <c r="A22" s="111"/>
      <c r="B22" s="112"/>
      <c r="C22" s="113"/>
      <c r="D22" s="118"/>
      <c r="E22" s="98"/>
      <c r="F22" s="98"/>
      <c r="G22" s="15" t="s">
        <v>65</v>
      </c>
      <c r="H22" s="84" t="s">
        <v>396</v>
      </c>
      <c r="I22" s="7" t="s">
        <v>348</v>
      </c>
      <c r="J22" s="9">
        <f>N22</f>
        <v>0.10199999999999999</v>
      </c>
      <c r="K22" s="28">
        <v>0.111</v>
      </c>
      <c r="L22" s="28">
        <v>0.108</v>
      </c>
      <c r="M22" s="28">
        <v>0.105</v>
      </c>
      <c r="N22" s="28">
        <v>0.10199999999999999</v>
      </c>
      <c r="O22" s="28"/>
      <c r="P22" s="28"/>
      <c r="Q22" s="29"/>
      <c r="R22" s="72" t="s">
        <v>109</v>
      </c>
    </row>
    <row r="23" spans="1:18" ht="39" customHeight="1" x14ac:dyDescent="0.25">
      <c r="A23" s="111"/>
      <c r="B23" s="112"/>
      <c r="C23" s="113"/>
      <c r="D23" s="118"/>
      <c r="E23" s="98"/>
      <c r="F23" s="98"/>
      <c r="G23" s="7" t="s">
        <v>110</v>
      </c>
      <c r="H23" s="84" t="s">
        <v>397</v>
      </c>
      <c r="I23" s="7" t="s">
        <v>111</v>
      </c>
      <c r="J23" s="30">
        <f>SUM(K23:N23)</f>
        <v>26500</v>
      </c>
      <c r="K23" s="31">
        <v>7000</v>
      </c>
      <c r="L23" s="31">
        <v>7500</v>
      </c>
      <c r="M23" s="24">
        <v>6000</v>
      </c>
      <c r="N23" s="24">
        <v>6000</v>
      </c>
      <c r="O23" s="32"/>
      <c r="P23" s="32"/>
      <c r="Q23" s="33"/>
      <c r="R23" s="25" t="s">
        <v>109</v>
      </c>
    </row>
    <row r="24" spans="1:18" ht="35.25" customHeight="1" x14ac:dyDescent="0.25">
      <c r="A24" s="111"/>
      <c r="B24" s="112"/>
      <c r="C24" s="113"/>
      <c r="D24" s="118"/>
      <c r="E24" s="98"/>
      <c r="F24" s="98"/>
      <c r="G24" s="7" t="s">
        <v>112</v>
      </c>
      <c r="H24" s="84" t="s">
        <v>398</v>
      </c>
      <c r="I24" s="7" t="s">
        <v>113</v>
      </c>
      <c r="J24" s="30">
        <f>SUM(K24:N24)</f>
        <v>7500</v>
      </c>
      <c r="K24" s="31">
        <v>1500</v>
      </c>
      <c r="L24" s="31">
        <v>2000</v>
      </c>
      <c r="M24" s="24">
        <v>2000</v>
      </c>
      <c r="N24" s="24">
        <v>2000</v>
      </c>
      <c r="O24" s="32"/>
      <c r="P24" s="32"/>
      <c r="Q24" s="33"/>
      <c r="R24" s="25" t="s">
        <v>109</v>
      </c>
    </row>
    <row r="25" spans="1:18" ht="37.5" customHeight="1" x14ac:dyDescent="0.25">
      <c r="A25" s="111"/>
      <c r="B25" s="112"/>
      <c r="C25" s="113"/>
      <c r="D25" s="118"/>
      <c r="E25" s="98"/>
      <c r="F25" s="98"/>
      <c r="G25" s="7" t="s">
        <v>372</v>
      </c>
      <c r="H25" s="84" t="s">
        <v>261</v>
      </c>
      <c r="I25" s="7" t="s">
        <v>373</v>
      </c>
      <c r="J25" s="9">
        <f>N25</f>
        <v>0.41</v>
      </c>
      <c r="K25" s="16">
        <v>0.37</v>
      </c>
      <c r="L25" s="16">
        <v>0.38</v>
      </c>
      <c r="M25" s="16">
        <v>0.39</v>
      </c>
      <c r="N25" s="16">
        <v>0.41</v>
      </c>
      <c r="O25" s="32"/>
      <c r="P25" s="32"/>
      <c r="Q25" s="33"/>
      <c r="R25" s="25" t="s">
        <v>126</v>
      </c>
    </row>
    <row r="26" spans="1:18" ht="32.25" customHeight="1" x14ac:dyDescent="0.25">
      <c r="A26" s="111"/>
      <c r="B26" s="112"/>
      <c r="C26" s="113"/>
      <c r="D26" s="118"/>
      <c r="E26" s="98"/>
      <c r="F26" s="98"/>
      <c r="G26" s="7" t="s">
        <v>380</v>
      </c>
      <c r="H26" s="84" t="s">
        <v>355</v>
      </c>
      <c r="I26" s="7" t="s">
        <v>352</v>
      </c>
      <c r="J26" s="34">
        <f>N26</f>
        <v>8.1884250000000005</v>
      </c>
      <c r="K26" s="35">
        <v>7.4504250000000001</v>
      </c>
      <c r="L26" s="35">
        <v>7.6144249999999998</v>
      </c>
      <c r="M26" s="35">
        <v>7.9014249999999997</v>
      </c>
      <c r="N26" s="35">
        <v>8.1884250000000005</v>
      </c>
      <c r="O26" s="32"/>
      <c r="P26" s="32"/>
      <c r="Q26" s="33"/>
      <c r="R26" s="25" t="s">
        <v>126</v>
      </c>
    </row>
    <row r="27" spans="1:18" ht="31.5" customHeight="1" x14ac:dyDescent="0.25">
      <c r="A27" s="111"/>
      <c r="B27" s="112"/>
      <c r="C27" s="113"/>
      <c r="D27" s="118"/>
      <c r="E27" s="98"/>
      <c r="F27" s="98"/>
      <c r="G27" s="15" t="s">
        <v>381</v>
      </c>
      <c r="H27" s="84" t="s">
        <v>356</v>
      </c>
      <c r="I27" s="15" t="s">
        <v>342</v>
      </c>
      <c r="J27" s="34">
        <f>N27</f>
        <v>44.476999999999997</v>
      </c>
      <c r="K27" s="35">
        <v>42.447000000000003</v>
      </c>
      <c r="L27" s="35">
        <v>43.097000000000001</v>
      </c>
      <c r="M27" s="35">
        <v>43.777000000000001</v>
      </c>
      <c r="N27" s="35">
        <v>44.476999999999997</v>
      </c>
      <c r="O27" s="35"/>
      <c r="P27" s="35"/>
      <c r="Q27" s="36"/>
      <c r="R27" s="25" t="s">
        <v>126</v>
      </c>
    </row>
    <row r="28" spans="1:18" ht="31.5" customHeight="1" x14ac:dyDescent="0.25">
      <c r="A28" s="111"/>
      <c r="B28" s="112"/>
      <c r="C28" s="113"/>
      <c r="D28" s="118"/>
      <c r="E28" s="98"/>
      <c r="F28" s="98"/>
      <c r="G28" s="7" t="s">
        <v>382</v>
      </c>
      <c r="H28" s="84" t="s">
        <v>357</v>
      </c>
      <c r="I28" s="7" t="s">
        <v>341</v>
      </c>
      <c r="J28" s="35">
        <f>N28</f>
        <v>8.517296</v>
      </c>
      <c r="K28" s="35">
        <v>7.9952959999999997</v>
      </c>
      <c r="L28" s="35">
        <v>8.1112959999999994</v>
      </c>
      <c r="M28" s="35">
        <v>8.3142960000000006</v>
      </c>
      <c r="N28" s="35">
        <v>8.517296</v>
      </c>
      <c r="O28" s="35"/>
      <c r="P28" s="35"/>
      <c r="Q28" s="36"/>
      <c r="R28" s="25" t="s">
        <v>126</v>
      </c>
    </row>
    <row r="29" spans="1:18" ht="42.75" customHeight="1" x14ac:dyDescent="0.25">
      <c r="A29" s="111"/>
      <c r="B29" s="112"/>
      <c r="C29" s="113"/>
      <c r="D29" s="118"/>
      <c r="E29" s="98"/>
      <c r="F29" s="98"/>
      <c r="G29" s="7" t="s">
        <v>345</v>
      </c>
      <c r="H29" s="84" t="s">
        <v>358</v>
      </c>
      <c r="I29" s="7" t="s">
        <v>346</v>
      </c>
      <c r="J29" s="24">
        <f t="shared" ref="J29" si="3">K29+L29+M29+N29</f>
        <v>2300000</v>
      </c>
      <c r="K29" s="37">
        <v>315000</v>
      </c>
      <c r="L29" s="37">
        <v>514000</v>
      </c>
      <c r="M29" s="37">
        <v>706000</v>
      </c>
      <c r="N29" s="37">
        <v>765000</v>
      </c>
      <c r="O29" s="35"/>
      <c r="P29" s="35"/>
      <c r="Q29" s="36"/>
      <c r="R29" s="25" t="s">
        <v>146</v>
      </c>
    </row>
    <row r="30" spans="1:18" ht="43.5" customHeight="1" x14ac:dyDescent="0.25">
      <c r="A30" s="111"/>
      <c r="B30" s="112"/>
      <c r="C30" s="113"/>
      <c r="D30" s="118"/>
      <c r="E30" s="98"/>
      <c r="F30" s="98"/>
      <c r="G30" s="7" t="s">
        <v>374</v>
      </c>
      <c r="H30" s="84" t="s">
        <v>399</v>
      </c>
      <c r="I30" s="7" t="s">
        <v>375</v>
      </c>
      <c r="J30" s="9">
        <f>N30</f>
        <v>0.83</v>
      </c>
      <c r="K30" s="9">
        <v>0.79</v>
      </c>
      <c r="L30" s="9">
        <v>0.8</v>
      </c>
      <c r="M30" s="9">
        <v>0.82</v>
      </c>
      <c r="N30" s="9">
        <v>0.83</v>
      </c>
      <c r="O30" s="35"/>
      <c r="P30" s="35"/>
      <c r="Q30" s="36"/>
      <c r="R30" s="25" t="s">
        <v>146</v>
      </c>
    </row>
    <row r="31" spans="1:18" ht="29.25" customHeight="1" x14ac:dyDescent="0.25">
      <c r="A31" s="111"/>
      <c r="B31" s="112"/>
      <c r="C31" s="113"/>
      <c r="D31" s="118"/>
      <c r="E31" s="99"/>
      <c r="F31" s="99"/>
      <c r="G31" s="15" t="s">
        <v>383</v>
      </c>
      <c r="H31" s="84" t="s">
        <v>400</v>
      </c>
      <c r="I31" s="15" t="s">
        <v>154</v>
      </c>
      <c r="J31" s="34">
        <f>N31</f>
        <v>42.369</v>
      </c>
      <c r="K31" s="35">
        <v>40.048999999999999</v>
      </c>
      <c r="L31" s="35">
        <v>40.628999999999998</v>
      </c>
      <c r="M31" s="35">
        <v>41.499000000000002</v>
      </c>
      <c r="N31" s="35">
        <v>42.369</v>
      </c>
      <c r="O31" s="34"/>
      <c r="P31" s="34"/>
      <c r="Q31" s="38"/>
      <c r="R31" s="25" t="s">
        <v>126</v>
      </c>
    </row>
    <row r="32" spans="1:18" ht="24" customHeight="1" x14ac:dyDescent="0.25">
      <c r="A32" s="111"/>
      <c r="B32" s="112"/>
      <c r="C32" s="113"/>
      <c r="D32" s="118"/>
      <c r="E32" s="119" t="s">
        <v>32</v>
      </c>
      <c r="F32" s="7" t="s">
        <v>240</v>
      </c>
      <c r="G32" s="15" t="s">
        <v>33</v>
      </c>
      <c r="H32" s="84" t="s">
        <v>359</v>
      </c>
      <c r="I32" s="15" t="s">
        <v>34</v>
      </c>
      <c r="J32" s="84">
        <f>N32</f>
        <v>2557208</v>
      </c>
      <c r="K32" s="84">
        <v>1903381</v>
      </c>
      <c r="L32" s="84">
        <v>2046205</v>
      </c>
      <c r="M32" s="84">
        <v>2292603</v>
      </c>
      <c r="N32" s="84">
        <v>2557208</v>
      </c>
      <c r="O32" s="84">
        <v>2840000</v>
      </c>
      <c r="P32" s="84"/>
      <c r="Q32" s="72"/>
      <c r="R32" s="25" t="s">
        <v>32</v>
      </c>
    </row>
    <row r="33" spans="1:18" ht="32.25" customHeight="1" x14ac:dyDescent="0.25">
      <c r="A33" s="111"/>
      <c r="B33" s="112"/>
      <c r="C33" s="113"/>
      <c r="D33" s="118"/>
      <c r="E33" s="119"/>
      <c r="F33" s="7" t="s">
        <v>241</v>
      </c>
      <c r="G33" s="15" t="s">
        <v>62</v>
      </c>
      <c r="H33" s="84" t="s">
        <v>360</v>
      </c>
      <c r="I33" s="15" t="s">
        <v>63</v>
      </c>
      <c r="J33" s="39">
        <f>N33</f>
        <v>0.18</v>
      </c>
      <c r="K33" s="28">
        <v>0.2</v>
      </c>
      <c r="L33" s="28">
        <v>0.14000000000000001</v>
      </c>
      <c r="M33" s="28">
        <v>0.16</v>
      </c>
      <c r="N33" s="28">
        <v>0.18</v>
      </c>
      <c r="O33" s="28">
        <v>0.2</v>
      </c>
      <c r="P33" s="84"/>
      <c r="Q33" s="72"/>
      <c r="R33" s="25" t="s">
        <v>32</v>
      </c>
    </row>
    <row r="34" spans="1:18" ht="51.75" customHeight="1" x14ac:dyDescent="0.25">
      <c r="A34" s="111" t="s">
        <v>6</v>
      </c>
      <c r="B34" s="112" t="s">
        <v>10</v>
      </c>
      <c r="C34" s="113" t="s">
        <v>20</v>
      </c>
      <c r="D34" s="113" t="s">
        <v>123</v>
      </c>
      <c r="E34" s="114" t="s">
        <v>25</v>
      </c>
      <c r="F34" s="115" t="s">
        <v>125</v>
      </c>
      <c r="G34" s="115" t="s">
        <v>363</v>
      </c>
      <c r="H34" s="8" t="s">
        <v>262</v>
      </c>
      <c r="I34" s="115" t="s">
        <v>39</v>
      </c>
      <c r="J34" s="76">
        <f>SUM(K34:N34)</f>
        <v>19</v>
      </c>
      <c r="K34" s="76">
        <v>5</v>
      </c>
      <c r="L34" s="76">
        <v>7</v>
      </c>
      <c r="M34" s="76">
        <v>4</v>
      </c>
      <c r="N34" s="76">
        <v>3</v>
      </c>
      <c r="O34" s="76">
        <v>3</v>
      </c>
      <c r="P34" s="76">
        <v>3</v>
      </c>
      <c r="Q34" s="81">
        <v>3</v>
      </c>
      <c r="R34" s="63" t="s">
        <v>94</v>
      </c>
    </row>
    <row r="35" spans="1:18" ht="37.5" customHeight="1" x14ac:dyDescent="0.25">
      <c r="A35" s="111"/>
      <c r="B35" s="112"/>
      <c r="C35" s="113"/>
      <c r="D35" s="113"/>
      <c r="E35" s="98"/>
      <c r="F35" s="116"/>
      <c r="G35" s="117"/>
      <c r="H35" s="8" t="s">
        <v>263</v>
      </c>
      <c r="I35" s="117"/>
      <c r="J35" s="84">
        <f t="shared" ref="J35:J45" si="4">SUM(K35:N35)</f>
        <v>27</v>
      </c>
      <c r="K35" s="8">
        <v>9</v>
      </c>
      <c r="L35" s="8">
        <v>8</v>
      </c>
      <c r="M35" s="8">
        <v>6</v>
      </c>
      <c r="N35" s="8">
        <v>4</v>
      </c>
      <c r="O35" s="8"/>
      <c r="P35" s="8"/>
      <c r="Q35" s="25"/>
      <c r="R35" s="72" t="s">
        <v>109</v>
      </c>
    </row>
    <row r="36" spans="1:18" ht="47.25" customHeight="1" x14ac:dyDescent="0.25">
      <c r="A36" s="111"/>
      <c r="B36" s="112"/>
      <c r="C36" s="113"/>
      <c r="D36" s="113"/>
      <c r="E36" s="98"/>
      <c r="F36" s="116"/>
      <c r="G36" s="115" t="s">
        <v>377</v>
      </c>
      <c r="H36" s="122" t="s">
        <v>264</v>
      </c>
      <c r="I36" s="115" t="s">
        <v>378</v>
      </c>
      <c r="J36" s="114">
        <f t="shared" si="4"/>
        <v>26</v>
      </c>
      <c r="K36" s="114">
        <v>1</v>
      </c>
      <c r="L36" s="114">
        <v>13</v>
      </c>
      <c r="M36" s="114">
        <v>8</v>
      </c>
      <c r="N36" s="114">
        <v>4</v>
      </c>
      <c r="O36" s="114">
        <v>1</v>
      </c>
      <c r="P36" s="114">
        <v>1</v>
      </c>
      <c r="Q36" s="120">
        <v>1</v>
      </c>
      <c r="R36" s="154" t="s">
        <v>126</v>
      </c>
    </row>
    <row r="37" spans="1:18" ht="37.5" customHeight="1" x14ac:dyDescent="0.25">
      <c r="A37" s="111"/>
      <c r="B37" s="112"/>
      <c r="C37" s="113"/>
      <c r="D37" s="113"/>
      <c r="E37" s="99"/>
      <c r="F37" s="117"/>
      <c r="G37" s="117"/>
      <c r="H37" s="123"/>
      <c r="I37" s="117"/>
      <c r="J37" s="99"/>
      <c r="K37" s="99"/>
      <c r="L37" s="99"/>
      <c r="M37" s="99"/>
      <c r="N37" s="99"/>
      <c r="O37" s="99"/>
      <c r="P37" s="99"/>
      <c r="Q37" s="121"/>
      <c r="R37" s="154"/>
    </row>
    <row r="38" spans="1:18" ht="31.5" customHeight="1" x14ac:dyDescent="0.25">
      <c r="A38" s="111"/>
      <c r="B38" s="112"/>
      <c r="C38" s="113"/>
      <c r="D38" s="113"/>
      <c r="E38" s="114" t="s">
        <v>35</v>
      </c>
      <c r="F38" s="115" t="s">
        <v>149</v>
      </c>
      <c r="G38" s="83" t="s">
        <v>194</v>
      </c>
      <c r="H38" s="8" t="s">
        <v>265</v>
      </c>
      <c r="I38" s="83" t="s">
        <v>195</v>
      </c>
      <c r="J38" s="84">
        <f t="shared" si="4"/>
        <v>9</v>
      </c>
      <c r="K38" s="8">
        <v>0</v>
      </c>
      <c r="L38" s="8">
        <v>2</v>
      </c>
      <c r="M38" s="8">
        <v>6</v>
      </c>
      <c r="N38" s="8">
        <v>1</v>
      </c>
      <c r="O38" s="8"/>
      <c r="P38" s="8">
        <v>1</v>
      </c>
      <c r="Q38" s="25"/>
      <c r="R38" s="62" t="s">
        <v>35</v>
      </c>
    </row>
    <row r="39" spans="1:18" ht="24.75" customHeight="1" x14ac:dyDescent="0.25">
      <c r="A39" s="111"/>
      <c r="B39" s="112"/>
      <c r="C39" s="113"/>
      <c r="D39" s="113"/>
      <c r="E39" s="98"/>
      <c r="F39" s="116"/>
      <c r="G39" s="83" t="s">
        <v>196</v>
      </c>
      <c r="H39" s="8" t="s">
        <v>266</v>
      </c>
      <c r="I39" s="83" t="s">
        <v>197</v>
      </c>
      <c r="J39" s="84">
        <f t="shared" si="4"/>
        <v>9</v>
      </c>
      <c r="K39" s="8">
        <v>0</v>
      </c>
      <c r="L39" s="8">
        <v>4</v>
      </c>
      <c r="M39" s="8">
        <v>4</v>
      </c>
      <c r="N39" s="8">
        <v>1</v>
      </c>
      <c r="O39" s="8"/>
      <c r="P39" s="8"/>
      <c r="Q39" s="25"/>
      <c r="R39" s="62" t="s">
        <v>35</v>
      </c>
    </row>
    <row r="40" spans="1:18" ht="24" x14ac:dyDescent="0.25">
      <c r="A40" s="111"/>
      <c r="B40" s="112"/>
      <c r="C40" s="113"/>
      <c r="D40" s="113"/>
      <c r="E40" s="98"/>
      <c r="F40" s="116"/>
      <c r="G40" s="83" t="s">
        <v>198</v>
      </c>
      <c r="H40" s="8" t="s">
        <v>267</v>
      </c>
      <c r="I40" s="83" t="s">
        <v>199</v>
      </c>
      <c r="J40" s="84">
        <f t="shared" si="4"/>
        <v>6</v>
      </c>
      <c r="K40" s="8">
        <v>0</v>
      </c>
      <c r="L40" s="8">
        <v>2</v>
      </c>
      <c r="M40" s="8">
        <v>2</v>
      </c>
      <c r="N40" s="8">
        <v>2</v>
      </c>
      <c r="O40" s="8"/>
      <c r="P40" s="8"/>
      <c r="Q40" s="25"/>
      <c r="R40" s="62" t="s">
        <v>35</v>
      </c>
    </row>
    <row r="41" spans="1:18" ht="53.25" customHeight="1" x14ac:dyDescent="0.25">
      <c r="A41" s="111"/>
      <c r="B41" s="112"/>
      <c r="C41" s="113"/>
      <c r="D41" s="113"/>
      <c r="E41" s="98"/>
      <c r="F41" s="116"/>
      <c r="G41" s="83" t="s">
        <v>200</v>
      </c>
      <c r="H41" s="8" t="s">
        <v>268</v>
      </c>
      <c r="I41" s="83" t="s">
        <v>201</v>
      </c>
      <c r="J41" s="84">
        <f t="shared" si="4"/>
        <v>4</v>
      </c>
      <c r="K41" s="8">
        <v>0</v>
      </c>
      <c r="L41" s="8">
        <v>2</v>
      </c>
      <c r="M41" s="8">
        <v>2</v>
      </c>
      <c r="N41" s="8">
        <v>0</v>
      </c>
      <c r="O41" s="8"/>
      <c r="P41" s="8"/>
      <c r="Q41" s="25"/>
      <c r="R41" s="62" t="s">
        <v>35</v>
      </c>
    </row>
    <row r="42" spans="1:18" ht="42" customHeight="1" x14ac:dyDescent="0.25">
      <c r="A42" s="111" t="s">
        <v>11</v>
      </c>
      <c r="B42" s="125" t="s">
        <v>12</v>
      </c>
      <c r="C42" s="126" t="s">
        <v>21</v>
      </c>
      <c r="D42" s="131" t="s">
        <v>127</v>
      </c>
      <c r="E42" s="114" t="s">
        <v>25</v>
      </c>
      <c r="F42" s="127" t="s">
        <v>128</v>
      </c>
      <c r="G42" s="15" t="s">
        <v>97</v>
      </c>
      <c r="H42" s="84" t="s">
        <v>269</v>
      </c>
      <c r="I42" s="15" t="s">
        <v>40</v>
      </c>
      <c r="J42" s="84">
        <f t="shared" si="4"/>
        <v>43</v>
      </c>
      <c r="K42" s="84">
        <v>11</v>
      </c>
      <c r="L42" s="84">
        <v>11</v>
      </c>
      <c r="M42" s="8">
        <v>10</v>
      </c>
      <c r="N42" s="8">
        <v>11</v>
      </c>
      <c r="O42" s="8">
        <v>11</v>
      </c>
      <c r="P42" s="8">
        <v>11</v>
      </c>
      <c r="Q42" s="25">
        <v>11</v>
      </c>
      <c r="R42" s="62" t="s">
        <v>94</v>
      </c>
    </row>
    <row r="43" spans="1:18" ht="42" customHeight="1" x14ac:dyDescent="0.25">
      <c r="A43" s="111"/>
      <c r="B43" s="92"/>
      <c r="C43" s="94"/>
      <c r="D43" s="96"/>
      <c r="E43" s="98"/>
      <c r="F43" s="128"/>
      <c r="G43" s="7" t="s">
        <v>384</v>
      </c>
      <c r="H43" s="84" t="s">
        <v>270</v>
      </c>
      <c r="I43" s="15" t="s">
        <v>95</v>
      </c>
      <c r="J43" s="84">
        <f t="shared" si="4"/>
        <v>400</v>
      </c>
      <c r="K43" s="84">
        <v>100</v>
      </c>
      <c r="L43" s="84">
        <v>130</v>
      </c>
      <c r="M43" s="84">
        <v>130</v>
      </c>
      <c r="N43" s="84">
        <v>40</v>
      </c>
      <c r="O43" s="84">
        <v>100</v>
      </c>
      <c r="P43" s="84">
        <v>100</v>
      </c>
      <c r="Q43" s="72">
        <v>100</v>
      </c>
      <c r="R43" s="62" t="s">
        <v>94</v>
      </c>
    </row>
    <row r="44" spans="1:18" ht="42" customHeight="1" x14ac:dyDescent="0.25">
      <c r="A44" s="111"/>
      <c r="B44" s="92"/>
      <c r="C44" s="94"/>
      <c r="D44" s="96"/>
      <c r="E44" s="98"/>
      <c r="F44" s="128"/>
      <c r="G44" s="7" t="s">
        <v>37</v>
      </c>
      <c r="H44" s="84" t="s">
        <v>271</v>
      </c>
      <c r="I44" s="15" t="s">
        <v>38</v>
      </c>
      <c r="J44" s="84">
        <f t="shared" si="4"/>
        <v>250</v>
      </c>
      <c r="K44" s="84">
        <v>60</v>
      </c>
      <c r="L44" s="84">
        <v>80</v>
      </c>
      <c r="M44" s="84">
        <v>70</v>
      </c>
      <c r="N44" s="84">
        <v>40</v>
      </c>
      <c r="O44" s="84">
        <v>60</v>
      </c>
      <c r="P44" s="84">
        <v>60</v>
      </c>
      <c r="Q44" s="72">
        <v>60</v>
      </c>
      <c r="R44" s="62" t="s">
        <v>94</v>
      </c>
    </row>
    <row r="45" spans="1:18" ht="42" customHeight="1" x14ac:dyDescent="0.25">
      <c r="A45" s="111"/>
      <c r="B45" s="92"/>
      <c r="C45" s="94"/>
      <c r="D45" s="96"/>
      <c r="E45" s="98"/>
      <c r="F45" s="128"/>
      <c r="G45" s="7" t="s">
        <v>385</v>
      </c>
      <c r="H45" s="84" t="s">
        <v>401</v>
      </c>
      <c r="I45" s="15" t="s">
        <v>96</v>
      </c>
      <c r="J45" s="84">
        <f t="shared" si="4"/>
        <v>400</v>
      </c>
      <c r="K45" s="84">
        <v>100</v>
      </c>
      <c r="L45" s="84">
        <v>130</v>
      </c>
      <c r="M45" s="84">
        <v>130</v>
      </c>
      <c r="N45" s="84">
        <v>40</v>
      </c>
      <c r="O45" s="84">
        <v>100</v>
      </c>
      <c r="P45" s="84">
        <v>100</v>
      </c>
      <c r="Q45" s="72">
        <v>100</v>
      </c>
      <c r="R45" s="62" t="s">
        <v>94</v>
      </c>
    </row>
    <row r="46" spans="1:18" ht="36.75" customHeight="1" x14ac:dyDescent="0.25">
      <c r="A46" s="111"/>
      <c r="B46" s="92"/>
      <c r="C46" s="94"/>
      <c r="D46" s="96"/>
      <c r="E46" s="98"/>
      <c r="F46" s="128"/>
      <c r="G46" s="21" t="s">
        <v>343</v>
      </c>
      <c r="H46" s="84" t="s">
        <v>272</v>
      </c>
      <c r="I46" s="21" t="s">
        <v>353</v>
      </c>
      <c r="J46" s="84">
        <f>N46</f>
        <v>32</v>
      </c>
      <c r="K46" s="78">
        <v>22</v>
      </c>
      <c r="L46" s="78">
        <v>25</v>
      </c>
      <c r="M46" s="78">
        <v>28</v>
      </c>
      <c r="N46" s="78">
        <v>32</v>
      </c>
      <c r="O46" s="78"/>
      <c r="P46" s="78"/>
      <c r="Q46" s="70"/>
      <c r="R46" s="72" t="s">
        <v>146</v>
      </c>
    </row>
    <row r="47" spans="1:18" ht="36.75" customHeight="1" x14ac:dyDescent="0.25">
      <c r="A47" s="111"/>
      <c r="B47" s="92"/>
      <c r="C47" s="94"/>
      <c r="D47" s="96"/>
      <c r="E47" s="98"/>
      <c r="F47" s="128"/>
      <c r="G47" s="21" t="s">
        <v>344</v>
      </c>
      <c r="H47" s="84" t="s">
        <v>273</v>
      </c>
      <c r="I47" s="21" t="s">
        <v>354</v>
      </c>
      <c r="J47" s="84">
        <f>N47</f>
        <v>28</v>
      </c>
      <c r="K47" s="78">
        <v>7</v>
      </c>
      <c r="L47" s="78">
        <v>14</v>
      </c>
      <c r="M47" s="78">
        <v>21</v>
      </c>
      <c r="N47" s="78">
        <v>28</v>
      </c>
      <c r="O47" s="78"/>
      <c r="P47" s="78"/>
      <c r="Q47" s="70"/>
      <c r="R47" s="62" t="s">
        <v>126</v>
      </c>
    </row>
    <row r="48" spans="1:18" ht="24.75" customHeight="1" x14ac:dyDescent="0.25">
      <c r="A48" s="111"/>
      <c r="B48" s="92"/>
      <c r="C48" s="94"/>
      <c r="D48" s="96"/>
      <c r="E48" s="98"/>
      <c r="F48" s="128"/>
      <c r="G48" s="82" t="s">
        <v>98</v>
      </c>
      <c r="H48" s="84" t="s">
        <v>274</v>
      </c>
      <c r="I48" s="82" t="s">
        <v>99</v>
      </c>
      <c r="J48" s="76">
        <f>SUM(K48:N48)</f>
        <v>45</v>
      </c>
      <c r="K48" s="76">
        <v>10</v>
      </c>
      <c r="L48" s="76">
        <v>12</v>
      </c>
      <c r="M48" s="76">
        <f>4+4+3</f>
        <v>11</v>
      </c>
      <c r="N48" s="76">
        <f>4+4+4</f>
        <v>12</v>
      </c>
      <c r="O48" s="76">
        <f>4+3+3</f>
        <v>10</v>
      </c>
      <c r="P48" s="76">
        <f>4+3+4</f>
        <v>11</v>
      </c>
      <c r="Q48" s="81">
        <f>4+3+4</f>
        <v>11</v>
      </c>
      <c r="R48" s="62" t="s">
        <v>94</v>
      </c>
    </row>
    <row r="49" spans="1:18" ht="47.25" customHeight="1" x14ac:dyDescent="0.25">
      <c r="A49" s="111"/>
      <c r="B49" s="92"/>
      <c r="C49" s="94"/>
      <c r="D49" s="96"/>
      <c r="E49" s="98"/>
      <c r="F49" s="128"/>
      <c r="G49" s="41" t="s">
        <v>100</v>
      </c>
      <c r="H49" s="84" t="s">
        <v>275</v>
      </c>
      <c r="I49" s="7" t="s">
        <v>101</v>
      </c>
      <c r="J49" s="8">
        <f>K49+L49+M49+N49</f>
        <v>3</v>
      </c>
      <c r="K49" s="8">
        <v>1</v>
      </c>
      <c r="L49" s="8">
        <v>1</v>
      </c>
      <c r="M49" s="8">
        <v>0</v>
      </c>
      <c r="N49" s="8">
        <v>1</v>
      </c>
      <c r="O49" s="8">
        <v>1</v>
      </c>
      <c r="P49" s="8">
        <v>1</v>
      </c>
      <c r="Q49" s="25">
        <v>1</v>
      </c>
      <c r="R49" s="62" t="s">
        <v>94</v>
      </c>
    </row>
    <row r="50" spans="1:18" ht="53.25" customHeight="1" x14ac:dyDescent="0.25">
      <c r="A50" s="111"/>
      <c r="B50" s="92"/>
      <c r="C50" s="94"/>
      <c r="D50" s="96"/>
      <c r="E50" s="98"/>
      <c r="F50" s="129"/>
      <c r="G50" s="41" t="s">
        <v>386</v>
      </c>
      <c r="H50" s="84" t="s">
        <v>276</v>
      </c>
      <c r="I50" s="7" t="s">
        <v>145</v>
      </c>
      <c r="J50" s="17">
        <v>0.8</v>
      </c>
      <c r="K50" s="17">
        <v>0.8</v>
      </c>
      <c r="L50" s="17">
        <v>0.8</v>
      </c>
      <c r="M50" s="17">
        <v>0.8</v>
      </c>
      <c r="N50" s="17">
        <v>0.8</v>
      </c>
      <c r="O50" s="17">
        <v>0.8</v>
      </c>
      <c r="P50" s="17">
        <v>0.8</v>
      </c>
      <c r="Q50" s="18">
        <v>0.8</v>
      </c>
      <c r="R50" s="72" t="s">
        <v>146</v>
      </c>
    </row>
    <row r="51" spans="1:18" ht="41.25" customHeight="1" x14ac:dyDescent="0.25">
      <c r="A51" s="111"/>
      <c r="B51" s="92"/>
      <c r="C51" s="94"/>
      <c r="D51" s="96"/>
      <c r="E51" s="98"/>
      <c r="F51" s="127" t="s">
        <v>140</v>
      </c>
      <c r="G51" s="7" t="s">
        <v>157</v>
      </c>
      <c r="H51" s="84" t="s">
        <v>277</v>
      </c>
      <c r="I51" s="7" t="s">
        <v>144</v>
      </c>
      <c r="J51" s="42">
        <v>0.04</v>
      </c>
      <c r="K51" s="43">
        <v>5.7099999999999998E-2</v>
      </c>
      <c r="L51" s="17">
        <v>5.1200000000000002E-2</v>
      </c>
      <c r="M51" s="17">
        <v>0.04</v>
      </c>
      <c r="N51" s="17">
        <v>0.04</v>
      </c>
      <c r="O51" s="8"/>
      <c r="P51" s="8"/>
      <c r="Q51" s="25"/>
      <c r="R51" s="25" t="s">
        <v>420</v>
      </c>
    </row>
    <row r="52" spans="1:18" ht="35.25" customHeight="1" x14ac:dyDescent="0.25">
      <c r="A52" s="111"/>
      <c r="B52" s="92"/>
      <c r="C52" s="94"/>
      <c r="D52" s="96"/>
      <c r="E52" s="98"/>
      <c r="F52" s="128"/>
      <c r="G52" s="15" t="s">
        <v>129</v>
      </c>
      <c r="H52" s="84" t="s">
        <v>278</v>
      </c>
      <c r="I52" s="15" t="s">
        <v>104</v>
      </c>
      <c r="J52" s="44">
        <v>1</v>
      </c>
      <c r="K52" s="44">
        <v>1</v>
      </c>
      <c r="L52" s="44">
        <v>1</v>
      </c>
      <c r="M52" s="44">
        <v>1</v>
      </c>
      <c r="N52" s="44">
        <v>1</v>
      </c>
      <c r="O52" s="44">
        <v>1</v>
      </c>
      <c r="P52" s="44">
        <v>1</v>
      </c>
      <c r="Q52" s="45">
        <v>1</v>
      </c>
      <c r="R52" s="72" t="s">
        <v>105</v>
      </c>
    </row>
    <row r="53" spans="1:18" ht="36" customHeight="1" x14ac:dyDescent="0.25">
      <c r="A53" s="111"/>
      <c r="B53" s="92"/>
      <c r="C53" s="94"/>
      <c r="D53" s="96"/>
      <c r="E53" s="98"/>
      <c r="F53" s="128"/>
      <c r="G53" s="15" t="s">
        <v>106</v>
      </c>
      <c r="H53" s="84" t="s">
        <v>279</v>
      </c>
      <c r="I53" s="15" t="s">
        <v>107</v>
      </c>
      <c r="J53" s="44">
        <v>1</v>
      </c>
      <c r="K53" s="44">
        <v>1</v>
      </c>
      <c r="L53" s="44">
        <v>1</v>
      </c>
      <c r="M53" s="44">
        <v>1</v>
      </c>
      <c r="N53" s="44">
        <v>1</v>
      </c>
      <c r="O53" s="44">
        <v>1</v>
      </c>
      <c r="P53" s="44">
        <v>1</v>
      </c>
      <c r="Q53" s="45">
        <v>1</v>
      </c>
      <c r="R53" s="72" t="s">
        <v>105</v>
      </c>
    </row>
    <row r="54" spans="1:18" ht="61.5" customHeight="1" x14ac:dyDescent="0.25">
      <c r="A54" s="111"/>
      <c r="B54" s="92"/>
      <c r="C54" s="94"/>
      <c r="D54" s="96"/>
      <c r="E54" s="98"/>
      <c r="F54" s="128"/>
      <c r="G54" s="46" t="s">
        <v>425</v>
      </c>
      <c r="H54" s="84" t="s">
        <v>280</v>
      </c>
      <c r="I54" s="15" t="s">
        <v>60</v>
      </c>
      <c r="J54" s="84">
        <f>K54+L54+M54+N54</f>
        <v>300</v>
      </c>
      <c r="K54" s="84">
        <v>0</v>
      </c>
      <c r="L54" s="84">
        <v>0</v>
      </c>
      <c r="M54" s="84">
        <v>200</v>
      </c>
      <c r="N54" s="84">
        <v>100</v>
      </c>
      <c r="O54" s="84">
        <v>100</v>
      </c>
      <c r="P54" s="84">
        <v>100</v>
      </c>
      <c r="Q54" s="72">
        <v>100</v>
      </c>
      <c r="R54" s="72" t="s">
        <v>61</v>
      </c>
    </row>
    <row r="55" spans="1:18" ht="51" customHeight="1" x14ac:dyDescent="0.25">
      <c r="A55" s="111"/>
      <c r="B55" s="92"/>
      <c r="C55" s="94"/>
      <c r="D55" s="96"/>
      <c r="E55" s="98"/>
      <c r="F55" s="128"/>
      <c r="G55" s="41" t="s">
        <v>219</v>
      </c>
      <c r="H55" s="84" t="s">
        <v>281</v>
      </c>
      <c r="I55" s="7" t="s">
        <v>220</v>
      </c>
      <c r="J55" s="17">
        <f>N55</f>
        <v>0.8</v>
      </c>
      <c r="K55" s="17">
        <v>0.8</v>
      </c>
      <c r="L55" s="17">
        <v>0.8</v>
      </c>
      <c r="M55" s="17">
        <v>0.8</v>
      </c>
      <c r="N55" s="17">
        <v>0.8</v>
      </c>
      <c r="O55" s="8"/>
      <c r="P55" s="8"/>
      <c r="Q55" s="25"/>
      <c r="R55" s="25" t="s">
        <v>61</v>
      </c>
    </row>
    <row r="56" spans="1:18" ht="39.75" customHeight="1" x14ac:dyDescent="0.25">
      <c r="A56" s="111"/>
      <c r="B56" s="92"/>
      <c r="C56" s="94"/>
      <c r="D56" s="96"/>
      <c r="E56" s="98"/>
      <c r="F56" s="128"/>
      <c r="G56" s="84" t="s">
        <v>147</v>
      </c>
      <c r="H56" s="84" t="s">
        <v>282</v>
      </c>
      <c r="I56" s="84" t="s">
        <v>394</v>
      </c>
      <c r="J56" s="84">
        <v>73</v>
      </c>
      <c r="K56" s="84">
        <v>66</v>
      </c>
      <c r="L56" s="84">
        <v>66</v>
      </c>
      <c r="M56" s="84">
        <v>70</v>
      </c>
      <c r="N56" s="84">
        <v>73</v>
      </c>
      <c r="O56" s="84"/>
      <c r="P56" s="84"/>
      <c r="Q56" s="72"/>
      <c r="R56" s="72" t="s">
        <v>90</v>
      </c>
    </row>
    <row r="57" spans="1:18" ht="55.5" customHeight="1" x14ac:dyDescent="0.25">
      <c r="A57" s="111"/>
      <c r="B57" s="92"/>
      <c r="C57" s="94"/>
      <c r="D57" s="96"/>
      <c r="E57" s="98"/>
      <c r="F57" s="128"/>
      <c r="G57" s="114" t="s">
        <v>148</v>
      </c>
      <c r="H57" s="122" t="s">
        <v>283</v>
      </c>
      <c r="I57" s="114" t="s">
        <v>393</v>
      </c>
      <c r="J57" s="122">
        <v>83</v>
      </c>
      <c r="K57" s="122">
        <v>77</v>
      </c>
      <c r="L57" s="122">
        <v>78</v>
      </c>
      <c r="M57" s="122">
        <v>80</v>
      </c>
      <c r="N57" s="122">
        <v>83</v>
      </c>
      <c r="O57" s="114"/>
      <c r="P57" s="114"/>
      <c r="Q57" s="120"/>
      <c r="R57" s="120" t="s">
        <v>90</v>
      </c>
    </row>
    <row r="58" spans="1:18" ht="45.75" customHeight="1" x14ac:dyDescent="0.25">
      <c r="A58" s="111"/>
      <c r="B58" s="92"/>
      <c r="C58" s="94"/>
      <c r="D58" s="96"/>
      <c r="E58" s="99"/>
      <c r="F58" s="129"/>
      <c r="G58" s="99"/>
      <c r="H58" s="123"/>
      <c r="I58" s="99"/>
      <c r="J58" s="123"/>
      <c r="K58" s="123"/>
      <c r="L58" s="123"/>
      <c r="M58" s="123"/>
      <c r="N58" s="123"/>
      <c r="O58" s="99"/>
      <c r="P58" s="99"/>
      <c r="Q58" s="121"/>
      <c r="R58" s="121"/>
    </row>
    <row r="59" spans="1:18" ht="47.25" customHeight="1" x14ac:dyDescent="0.25">
      <c r="A59" s="111"/>
      <c r="B59" s="92"/>
      <c r="C59" s="94"/>
      <c r="D59" s="96"/>
      <c r="E59" s="114" t="s">
        <v>35</v>
      </c>
      <c r="F59" s="115" t="s">
        <v>159</v>
      </c>
      <c r="G59" s="41" t="s">
        <v>163</v>
      </c>
      <c r="H59" s="8" t="s">
        <v>284</v>
      </c>
      <c r="I59" s="41" t="s">
        <v>162</v>
      </c>
      <c r="J59" s="8">
        <f>K59+L59+M59+N59</f>
        <v>15</v>
      </c>
      <c r="K59" s="8">
        <v>0</v>
      </c>
      <c r="L59" s="8">
        <v>0</v>
      </c>
      <c r="M59" s="8">
        <v>5</v>
      </c>
      <c r="N59" s="8">
        <v>10</v>
      </c>
      <c r="O59" s="8">
        <v>5</v>
      </c>
      <c r="P59" s="8">
        <v>5</v>
      </c>
      <c r="Q59" s="25">
        <v>0</v>
      </c>
      <c r="R59" s="72" t="s">
        <v>35</v>
      </c>
    </row>
    <row r="60" spans="1:18" ht="28.5" customHeight="1" x14ac:dyDescent="0.25">
      <c r="A60" s="111"/>
      <c r="B60" s="92"/>
      <c r="C60" s="94"/>
      <c r="D60" s="96"/>
      <c r="E60" s="98"/>
      <c r="F60" s="116"/>
      <c r="G60" s="41" t="s">
        <v>202</v>
      </c>
      <c r="H60" s="8" t="s">
        <v>285</v>
      </c>
      <c r="I60" s="41" t="s">
        <v>203</v>
      </c>
      <c r="J60" s="8">
        <f>K60+L60+M60+N60</f>
        <v>9</v>
      </c>
      <c r="K60" s="8">
        <v>0</v>
      </c>
      <c r="L60" s="8">
        <v>5</v>
      </c>
      <c r="M60" s="8">
        <v>2</v>
      </c>
      <c r="N60" s="8">
        <v>2</v>
      </c>
      <c r="O60" s="8">
        <v>2</v>
      </c>
      <c r="P60" s="8">
        <v>2</v>
      </c>
      <c r="Q60" s="25">
        <v>0</v>
      </c>
      <c r="R60" s="72" t="s">
        <v>35</v>
      </c>
    </row>
    <row r="61" spans="1:18" ht="31.5" customHeight="1" x14ac:dyDescent="0.25">
      <c r="A61" s="111"/>
      <c r="B61" s="92"/>
      <c r="C61" s="94"/>
      <c r="D61" s="96"/>
      <c r="E61" s="98"/>
      <c r="F61" s="116"/>
      <c r="G61" s="41" t="s">
        <v>160</v>
      </c>
      <c r="H61" s="8" t="s">
        <v>286</v>
      </c>
      <c r="I61" s="41" t="s">
        <v>164</v>
      </c>
      <c r="J61" s="22">
        <f>N61</f>
        <v>0.95</v>
      </c>
      <c r="K61" s="22">
        <v>0</v>
      </c>
      <c r="L61" s="22">
        <v>1</v>
      </c>
      <c r="M61" s="22">
        <v>0.95</v>
      </c>
      <c r="N61" s="22">
        <v>0.95</v>
      </c>
      <c r="O61" s="22">
        <v>0.95</v>
      </c>
      <c r="P61" s="22">
        <v>0.95</v>
      </c>
      <c r="Q61" s="23">
        <v>0</v>
      </c>
      <c r="R61" s="72" t="s">
        <v>35</v>
      </c>
    </row>
    <row r="62" spans="1:18" ht="33.75" customHeight="1" x14ac:dyDescent="0.25">
      <c r="A62" s="111"/>
      <c r="B62" s="92"/>
      <c r="C62" s="94"/>
      <c r="D62" s="96"/>
      <c r="E62" s="98"/>
      <c r="F62" s="116"/>
      <c r="G62" s="41" t="s">
        <v>161</v>
      </c>
      <c r="H62" s="8" t="s">
        <v>287</v>
      </c>
      <c r="I62" s="41" t="s">
        <v>165</v>
      </c>
      <c r="J62" s="8">
        <f>K62+L62+M62+N62</f>
        <v>3</v>
      </c>
      <c r="K62" s="8">
        <v>0</v>
      </c>
      <c r="L62" s="8">
        <v>1</v>
      </c>
      <c r="M62" s="8">
        <v>1</v>
      </c>
      <c r="N62" s="8">
        <v>1</v>
      </c>
      <c r="O62" s="8">
        <v>1</v>
      </c>
      <c r="P62" s="8">
        <v>1</v>
      </c>
      <c r="Q62" s="25">
        <v>0</v>
      </c>
      <c r="R62" s="72" t="s">
        <v>35</v>
      </c>
    </row>
    <row r="63" spans="1:18" ht="66.75" customHeight="1" x14ac:dyDescent="0.25">
      <c r="A63" s="111"/>
      <c r="B63" s="92"/>
      <c r="C63" s="94"/>
      <c r="D63" s="96"/>
      <c r="E63" s="98"/>
      <c r="F63" s="116"/>
      <c r="G63" s="41" t="s">
        <v>204</v>
      </c>
      <c r="H63" s="8" t="s">
        <v>288</v>
      </c>
      <c r="I63" s="41" t="s">
        <v>166</v>
      </c>
      <c r="J63" s="22">
        <f>N63</f>
        <v>0.95</v>
      </c>
      <c r="K63" s="22">
        <v>0</v>
      </c>
      <c r="L63" s="22">
        <v>0</v>
      </c>
      <c r="M63" s="22">
        <v>0.95</v>
      </c>
      <c r="N63" s="22">
        <v>0.95</v>
      </c>
      <c r="O63" s="22">
        <v>0.95</v>
      </c>
      <c r="P63" s="22">
        <v>0.95</v>
      </c>
      <c r="Q63" s="23">
        <v>0</v>
      </c>
      <c r="R63" s="72" t="s">
        <v>35</v>
      </c>
    </row>
    <row r="64" spans="1:18" ht="55.5" customHeight="1" x14ac:dyDescent="0.25">
      <c r="A64" s="111"/>
      <c r="B64" s="92"/>
      <c r="C64" s="94"/>
      <c r="D64" s="96"/>
      <c r="E64" s="98"/>
      <c r="F64" s="116"/>
      <c r="G64" s="41" t="s">
        <v>333</v>
      </c>
      <c r="H64" s="8" t="s">
        <v>289</v>
      </c>
      <c r="I64" s="41" t="s">
        <v>205</v>
      </c>
      <c r="J64" s="8">
        <f>K64+L64+M64+N64</f>
        <v>1</v>
      </c>
      <c r="K64" s="8">
        <v>0</v>
      </c>
      <c r="L64" s="8">
        <v>0</v>
      </c>
      <c r="M64" s="8">
        <v>1</v>
      </c>
      <c r="N64" s="8">
        <v>0</v>
      </c>
      <c r="O64" s="8">
        <v>0</v>
      </c>
      <c r="P64" s="8">
        <v>0</v>
      </c>
      <c r="Q64" s="25">
        <v>0</v>
      </c>
      <c r="R64" s="72" t="s">
        <v>35</v>
      </c>
    </row>
    <row r="65" spans="1:18" ht="31.5" customHeight="1" x14ac:dyDescent="0.25">
      <c r="A65" s="111"/>
      <c r="B65" s="92"/>
      <c r="C65" s="94"/>
      <c r="D65" s="96"/>
      <c r="E65" s="98"/>
      <c r="F65" s="116"/>
      <c r="G65" s="41" t="s">
        <v>206</v>
      </c>
      <c r="H65" s="8" t="s">
        <v>290</v>
      </c>
      <c r="I65" s="41" t="s">
        <v>207</v>
      </c>
      <c r="J65" s="22">
        <f>N65</f>
        <v>1</v>
      </c>
      <c r="K65" s="22">
        <v>0</v>
      </c>
      <c r="L65" s="22">
        <v>0</v>
      </c>
      <c r="M65" s="22">
        <v>0</v>
      </c>
      <c r="N65" s="22">
        <v>1</v>
      </c>
      <c r="O65" s="22">
        <v>1</v>
      </c>
      <c r="P65" s="22">
        <v>1</v>
      </c>
      <c r="Q65" s="23">
        <v>0</v>
      </c>
      <c r="R65" s="72" t="s">
        <v>35</v>
      </c>
    </row>
    <row r="66" spans="1:18" ht="21.75" customHeight="1" x14ac:dyDescent="0.25">
      <c r="A66" s="111"/>
      <c r="B66" s="92"/>
      <c r="C66" s="94"/>
      <c r="D66" s="96"/>
      <c r="E66" s="98"/>
      <c r="F66" s="116"/>
      <c r="G66" s="41" t="s">
        <v>208</v>
      </c>
      <c r="H66" s="8" t="s">
        <v>291</v>
      </c>
      <c r="I66" s="41" t="s">
        <v>209</v>
      </c>
      <c r="J66" s="8">
        <f>K66+L66+M66+N66</f>
        <v>1</v>
      </c>
      <c r="K66" s="8">
        <v>0</v>
      </c>
      <c r="L66" s="8">
        <v>0</v>
      </c>
      <c r="M66" s="8">
        <v>0</v>
      </c>
      <c r="N66" s="8">
        <v>1</v>
      </c>
      <c r="O66" s="8">
        <v>1</v>
      </c>
      <c r="P66" s="8">
        <v>1</v>
      </c>
      <c r="Q66" s="25">
        <v>0</v>
      </c>
      <c r="R66" s="72" t="s">
        <v>35</v>
      </c>
    </row>
    <row r="67" spans="1:18" ht="30.75" customHeight="1" x14ac:dyDescent="0.25">
      <c r="A67" s="111"/>
      <c r="B67" s="92"/>
      <c r="C67" s="94"/>
      <c r="D67" s="96"/>
      <c r="E67" s="98"/>
      <c r="F67" s="116"/>
      <c r="G67" s="41" t="s">
        <v>362</v>
      </c>
      <c r="H67" s="8" t="s">
        <v>292</v>
      </c>
      <c r="I67" s="41" t="s">
        <v>150</v>
      </c>
      <c r="J67" s="8">
        <f>K67+L67+M67+N67</f>
        <v>4</v>
      </c>
      <c r="K67" s="8">
        <v>0</v>
      </c>
      <c r="L67" s="8">
        <v>2</v>
      </c>
      <c r="M67" s="8">
        <v>1</v>
      </c>
      <c r="N67" s="8">
        <v>1</v>
      </c>
      <c r="O67" s="8">
        <v>1</v>
      </c>
      <c r="P67" s="8">
        <v>1</v>
      </c>
      <c r="Q67" s="25">
        <v>0</v>
      </c>
      <c r="R67" s="72" t="s">
        <v>35</v>
      </c>
    </row>
    <row r="68" spans="1:18" ht="34.5" customHeight="1" x14ac:dyDescent="0.25">
      <c r="A68" s="111"/>
      <c r="B68" s="92"/>
      <c r="C68" s="94"/>
      <c r="D68" s="96"/>
      <c r="E68" s="98"/>
      <c r="F68" s="116"/>
      <c r="G68" s="41" t="s">
        <v>210</v>
      </c>
      <c r="H68" s="8" t="s">
        <v>293</v>
      </c>
      <c r="I68" s="41" t="s">
        <v>213</v>
      </c>
      <c r="J68" s="8">
        <f>K68+L68+M68+N68</f>
        <v>2</v>
      </c>
      <c r="K68" s="8">
        <v>0</v>
      </c>
      <c r="L68" s="8">
        <v>0</v>
      </c>
      <c r="M68" s="8">
        <v>1</v>
      </c>
      <c r="N68" s="8">
        <v>1</v>
      </c>
      <c r="O68" s="8">
        <v>1</v>
      </c>
      <c r="P68" s="8">
        <v>0</v>
      </c>
      <c r="Q68" s="25">
        <v>0</v>
      </c>
      <c r="R68" s="72" t="s">
        <v>35</v>
      </c>
    </row>
    <row r="69" spans="1:18" ht="36" customHeight="1" x14ac:dyDescent="0.25">
      <c r="A69" s="111"/>
      <c r="B69" s="92"/>
      <c r="C69" s="94"/>
      <c r="D69" s="96"/>
      <c r="E69" s="98"/>
      <c r="F69" s="116"/>
      <c r="G69" s="41" t="s">
        <v>211</v>
      </c>
      <c r="H69" s="8" t="s">
        <v>294</v>
      </c>
      <c r="I69" s="41" t="s">
        <v>214</v>
      </c>
      <c r="J69" s="8">
        <f>K69+L69+M69+N69</f>
        <v>2</v>
      </c>
      <c r="K69" s="8">
        <v>0</v>
      </c>
      <c r="L69" s="8">
        <v>0</v>
      </c>
      <c r="M69" s="8">
        <v>1</v>
      </c>
      <c r="N69" s="8">
        <v>1</v>
      </c>
      <c r="O69" s="8">
        <v>1</v>
      </c>
      <c r="P69" s="8">
        <v>1</v>
      </c>
      <c r="Q69" s="25">
        <v>0</v>
      </c>
      <c r="R69" s="72" t="s">
        <v>35</v>
      </c>
    </row>
    <row r="70" spans="1:18" ht="34.5" customHeight="1" x14ac:dyDescent="0.25">
      <c r="A70" s="111"/>
      <c r="B70" s="92"/>
      <c r="C70" s="94"/>
      <c r="D70" s="96"/>
      <c r="E70" s="98"/>
      <c r="F70" s="116"/>
      <c r="G70" s="41" t="s">
        <v>212</v>
      </c>
      <c r="H70" s="8" t="s">
        <v>295</v>
      </c>
      <c r="I70" s="41" t="s">
        <v>215</v>
      </c>
      <c r="J70" s="8">
        <f>K70+L70+M70+N70</f>
        <v>5</v>
      </c>
      <c r="K70" s="8">
        <v>0</v>
      </c>
      <c r="L70" s="8">
        <v>3</v>
      </c>
      <c r="M70" s="8">
        <v>1</v>
      </c>
      <c r="N70" s="8">
        <v>1</v>
      </c>
      <c r="O70" s="8">
        <v>0</v>
      </c>
      <c r="P70" s="8">
        <v>0</v>
      </c>
      <c r="Q70" s="25">
        <v>0</v>
      </c>
      <c r="R70" s="72" t="s">
        <v>35</v>
      </c>
    </row>
    <row r="71" spans="1:18" ht="48" customHeight="1" x14ac:dyDescent="0.25">
      <c r="A71" s="111"/>
      <c r="B71" s="92"/>
      <c r="C71" s="94"/>
      <c r="D71" s="96"/>
      <c r="E71" s="114" t="s">
        <v>32</v>
      </c>
      <c r="F71" s="47" t="s">
        <v>67</v>
      </c>
      <c r="G71" s="15" t="s">
        <v>168</v>
      </c>
      <c r="H71" s="8" t="s">
        <v>296</v>
      </c>
      <c r="I71" s="15" t="s">
        <v>167</v>
      </c>
      <c r="J71" s="16">
        <v>0.39</v>
      </c>
      <c r="K71" s="16">
        <v>0.12</v>
      </c>
      <c r="L71" s="16">
        <v>0.2</v>
      </c>
      <c r="M71" s="16">
        <v>0.28000000000000003</v>
      </c>
      <c r="N71" s="16">
        <v>0.39</v>
      </c>
      <c r="O71" s="16">
        <v>0.5</v>
      </c>
      <c r="P71" s="84"/>
      <c r="Q71" s="72"/>
      <c r="R71" s="72" t="s">
        <v>32</v>
      </c>
    </row>
    <row r="72" spans="1:18" ht="28.5" customHeight="1" x14ac:dyDescent="0.25">
      <c r="A72" s="111"/>
      <c r="B72" s="92"/>
      <c r="C72" s="94"/>
      <c r="D72" s="96"/>
      <c r="E72" s="98"/>
      <c r="F72" s="83" t="s">
        <v>68</v>
      </c>
      <c r="G72" s="15" t="s">
        <v>69</v>
      </c>
      <c r="H72" s="8" t="s">
        <v>361</v>
      </c>
      <c r="I72" s="15" t="s">
        <v>216</v>
      </c>
      <c r="J72" s="9">
        <f>N72</f>
        <v>0.74399999999999999</v>
      </c>
      <c r="K72" s="9">
        <v>0.71699999999999997</v>
      </c>
      <c r="L72" s="9">
        <v>0.72599999999999998</v>
      </c>
      <c r="M72" s="9">
        <v>0.73499999999999999</v>
      </c>
      <c r="N72" s="9">
        <v>0.74399999999999999</v>
      </c>
      <c r="O72" s="9">
        <v>0.753</v>
      </c>
      <c r="P72" s="84"/>
      <c r="Q72" s="72"/>
      <c r="R72" s="72" t="s">
        <v>32</v>
      </c>
    </row>
    <row r="73" spans="1:18" ht="23.25" customHeight="1" x14ac:dyDescent="0.25">
      <c r="A73" s="124" t="s">
        <v>11</v>
      </c>
      <c r="B73" s="125" t="s">
        <v>13</v>
      </c>
      <c r="C73" s="126" t="s">
        <v>21</v>
      </c>
      <c r="D73" s="127" t="s">
        <v>66</v>
      </c>
      <c r="E73" s="114" t="s">
        <v>32</v>
      </c>
      <c r="F73" s="130" t="s">
        <v>73</v>
      </c>
      <c r="G73" s="15" t="s">
        <v>77</v>
      </c>
      <c r="H73" s="84" t="s">
        <v>297</v>
      </c>
      <c r="I73" s="15" t="s">
        <v>79</v>
      </c>
      <c r="J73" s="8">
        <f>K73+L73+M73+N73</f>
        <v>861026</v>
      </c>
      <c r="K73" s="8">
        <v>204373</v>
      </c>
      <c r="L73" s="8">
        <v>220928</v>
      </c>
      <c r="M73" s="8">
        <v>310074</v>
      </c>
      <c r="N73" s="8">
        <v>125651</v>
      </c>
      <c r="O73" s="8">
        <v>249859</v>
      </c>
      <c r="P73" s="84"/>
      <c r="Q73" s="72"/>
      <c r="R73" s="72" t="s">
        <v>32</v>
      </c>
    </row>
    <row r="74" spans="1:18" ht="24" customHeight="1" x14ac:dyDescent="0.25">
      <c r="A74" s="90"/>
      <c r="B74" s="92"/>
      <c r="C74" s="94"/>
      <c r="D74" s="128"/>
      <c r="E74" s="98"/>
      <c r="F74" s="102"/>
      <c r="G74" s="15" t="s">
        <v>78</v>
      </c>
      <c r="H74" s="84" t="s">
        <v>298</v>
      </c>
      <c r="I74" s="15" t="s">
        <v>80</v>
      </c>
      <c r="J74" s="8">
        <f>K74+L74+M74+N74</f>
        <v>775710</v>
      </c>
      <c r="K74" s="8">
        <v>129824</v>
      </c>
      <c r="L74" s="8">
        <v>185537</v>
      </c>
      <c r="M74" s="8">
        <v>184889</v>
      </c>
      <c r="N74" s="8">
        <v>275460</v>
      </c>
      <c r="O74" s="8">
        <v>172506</v>
      </c>
      <c r="P74" s="84"/>
      <c r="Q74" s="72"/>
      <c r="R74" s="72" t="s">
        <v>32</v>
      </c>
    </row>
    <row r="75" spans="1:18" ht="105" customHeight="1" thickBot="1" x14ac:dyDescent="0.3">
      <c r="A75" s="91"/>
      <c r="B75" s="93"/>
      <c r="C75" s="95"/>
      <c r="D75" s="129"/>
      <c r="E75" s="99"/>
      <c r="F75" s="15" t="s">
        <v>74</v>
      </c>
      <c r="G75" s="15" t="s">
        <v>75</v>
      </c>
      <c r="H75" s="84" t="s">
        <v>299</v>
      </c>
      <c r="I75" s="15" t="s">
        <v>75</v>
      </c>
      <c r="J75" s="84" t="s">
        <v>76</v>
      </c>
      <c r="K75" s="78" t="s">
        <v>76</v>
      </c>
      <c r="L75" s="78" t="s">
        <v>76</v>
      </c>
      <c r="M75" s="78" t="s">
        <v>76</v>
      </c>
      <c r="N75" s="78" t="s">
        <v>76</v>
      </c>
      <c r="O75" s="78" t="s">
        <v>76</v>
      </c>
      <c r="P75" s="78"/>
      <c r="Q75" s="70"/>
      <c r="R75" s="72" t="s">
        <v>32</v>
      </c>
    </row>
    <row r="76" spans="1:18" ht="99.75" customHeight="1" thickBot="1" x14ac:dyDescent="0.3">
      <c r="A76" s="11" t="s">
        <v>11</v>
      </c>
      <c r="B76" s="12" t="s">
        <v>14</v>
      </c>
      <c r="C76" s="13" t="s">
        <v>21</v>
      </c>
      <c r="D76" s="48" t="s">
        <v>54</v>
      </c>
      <c r="E76" s="40" t="s">
        <v>141</v>
      </c>
      <c r="F76" s="7" t="s">
        <v>155</v>
      </c>
      <c r="G76" s="15" t="s">
        <v>169</v>
      </c>
      <c r="H76" s="84" t="s">
        <v>300</v>
      </c>
      <c r="I76" s="15" t="s">
        <v>173</v>
      </c>
      <c r="J76" s="59">
        <v>-0.5</v>
      </c>
      <c r="K76" s="88" t="s">
        <v>379</v>
      </c>
      <c r="L76" s="89"/>
      <c r="M76" s="89"/>
      <c r="N76" s="89"/>
      <c r="O76" s="68"/>
      <c r="P76" s="68"/>
      <c r="Q76" s="69"/>
      <c r="R76" s="72" t="s">
        <v>413</v>
      </c>
    </row>
    <row r="77" spans="1:18" ht="30" customHeight="1" x14ac:dyDescent="0.25">
      <c r="A77" s="124" t="s">
        <v>22</v>
      </c>
      <c r="B77" s="125" t="s">
        <v>15</v>
      </c>
      <c r="C77" s="131" t="s">
        <v>24</v>
      </c>
      <c r="D77" s="131" t="s">
        <v>55</v>
      </c>
      <c r="E77" s="114" t="s">
        <v>35</v>
      </c>
      <c r="F77" s="115" t="s">
        <v>242</v>
      </c>
      <c r="G77" s="15" t="s">
        <v>170</v>
      </c>
      <c r="H77" s="84" t="s">
        <v>301</v>
      </c>
      <c r="I77" s="15" t="s">
        <v>172</v>
      </c>
      <c r="J77" s="84">
        <f>K77+L77+M77+N77</f>
        <v>3</v>
      </c>
      <c r="K77" s="79">
        <v>0</v>
      </c>
      <c r="L77" s="79">
        <v>0</v>
      </c>
      <c r="M77" s="79">
        <v>1</v>
      </c>
      <c r="N77" s="79">
        <v>2</v>
      </c>
      <c r="O77" s="79"/>
      <c r="P77" s="79"/>
      <c r="Q77" s="71"/>
      <c r="R77" s="72" t="s">
        <v>35</v>
      </c>
    </row>
    <row r="78" spans="1:18" ht="90.75" customHeight="1" x14ac:dyDescent="0.25">
      <c r="A78" s="91"/>
      <c r="B78" s="93"/>
      <c r="C78" s="97"/>
      <c r="D78" s="97"/>
      <c r="E78" s="99"/>
      <c r="F78" s="117"/>
      <c r="G78" s="15" t="s">
        <v>171</v>
      </c>
      <c r="H78" s="84" t="s">
        <v>302</v>
      </c>
      <c r="I78" s="15" t="s">
        <v>174</v>
      </c>
      <c r="J78" s="84">
        <f>K78+L78+M78+N78</f>
        <v>3</v>
      </c>
      <c r="K78" s="84">
        <v>0</v>
      </c>
      <c r="L78" s="84">
        <v>1</v>
      </c>
      <c r="M78" s="84">
        <v>1</v>
      </c>
      <c r="N78" s="84">
        <v>1</v>
      </c>
      <c r="O78" s="84">
        <v>1</v>
      </c>
      <c r="P78" s="84">
        <v>1</v>
      </c>
      <c r="Q78" s="72">
        <v>0</v>
      </c>
      <c r="R78" s="72" t="s">
        <v>35</v>
      </c>
    </row>
    <row r="79" spans="1:18" ht="31.5" customHeight="1" x14ac:dyDescent="0.25">
      <c r="A79" s="124" t="s">
        <v>22</v>
      </c>
      <c r="B79" s="125" t="s">
        <v>16</v>
      </c>
      <c r="C79" s="126" t="s">
        <v>24</v>
      </c>
      <c r="D79" s="127" t="s">
        <v>56</v>
      </c>
      <c r="E79" s="114" t="s">
        <v>25</v>
      </c>
      <c r="F79" s="132" t="s">
        <v>130</v>
      </c>
      <c r="G79" s="41" t="s">
        <v>131</v>
      </c>
      <c r="H79" s="8" t="s">
        <v>303</v>
      </c>
      <c r="I79" s="41" t="s">
        <v>132</v>
      </c>
      <c r="J79" s="16">
        <v>0.95</v>
      </c>
      <c r="K79" s="16">
        <v>0.95</v>
      </c>
      <c r="L79" s="16">
        <v>0.95</v>
      </c>
      <c r="M79" s="16">
        <v>0.95</v>
      </c>
      <c r="N79" s="16">
        <v>0.95</v>
      </c>
      <c r="O79" s="8"/>
      <c r="P79" s="8"/>
      <c r="Q79" s="25"/>
      <c r="R79" s="72" t="s">
        <v>90</v>
      </c>
    </row>
    <row r="80" spans="1:18" ht="24" customHeight="1" x14ac:dyDescent="0.25">
      <c r="A80" s="90"/>
      <c r="B80" s="92"/>
      <c r="C80" s="94"/>
      <c r="D80" s="128"/>
      <c r="E80" s="98"/>
      <c r="F80" s="133"/>
      <c r="G80" s="41" t="s">
        <v>187</v>
      </c>
      <c r="H80" s="8" t="s">
        <v>304</v>
      </c>
      <c r="I80" s="41" t="s">
        <v>188</v>
      </c>
      <c r="J80" s="16">
        <v>1</v>
      </c>
      <c r="K80" s="16">
        <v>1</v>
      </c>
      <c r="L80" s="16">
        <v>1</v>
      </c>
      <c r="M80" s="16">
        <v>1</v>
      </c>
      <c r="N80" s="16">
        <v>1</v>
      </c>
      <c r="O80" s="8"/>
      <c r="P80" s="8"/>
      <c r="Q80" s="25"/>
      <c r="R80" s="72" t="s">
        <v>192</v>
      </c>
    </row>
    <row r="81" spans="1:18" ht="22.5" customHeight="1" x14ac:dyDescent="0.25">
      <c r="A81" s="90"/>
      <c r="B81" s="92"/>
      <c r="C81" s="94"/>
      <c r="D81" s="128"/>
      <c r="E81" s="98"/>
      <c r="F81" s="133"/>
      <c r="G81" s="41" t="s">
        <v>189</v>
      </c>
      <c r="H81" s="8" t="s">
        <v>305</v>
      </c>
      <c r="I81" s="41" t="s">
        <v>193</v>
      </c>
      <c r="J81" s="8">
        <v>4</v>
      </c>
      <c r="K81" s="8">
        <v>4</v>
      </c>
      <c r="L81" s="8">
        <v>4</v>
      </c>
      <c r="M81" s="8">
        <v>4</v>
      </c>
      <c r="N81" s="8">
        <v>4</v>
      </c>
      <c r="O81" s="8"/>
      <c r="P81" s="8"/>
      <c r="Q81" s="25"/>
      <c r="R81" s="72" t="s">
        <v>192</v>
      </c>
    </row>
    <row r="82" spans="1:18" ht="27.75" customHeight="1" x14ac:dyDescent="0.25">
      <c r="A82" s="90"/>
      <c r="B82" s="92"/>
      <c r="C82" s="94"/>
      <c r="D82" s="128"/>
      <c r="E82" s="98"/>
      <c r="F82" s="133"/>
      <c r="G82" s="41" t="s">
        <v>190</v>
      </c>
      <c r="H82" s="8" t="s">
        <v>306</v>
      </c>
      <c r="I82" s="41" t="s">
        <v>191</v>
      </c>
      <c r="J82" s="16">
        <f>N82</f>
        <v>0.9</v>
      </c>
      <c r="K82" s="16">
        <v>0.9</v>
      </c>
      <c r="L82" s="16">
        <v>0.9</v>
      </c>
      <c r="M82" s="16">
        <v>0.9</v>
      </c>
      <c r="N82" s="16">
        <v>0.9</v>
      </c>
      <c r="O82" s="8"/>
      <c r="P82" s="8"/>
      <c r="Q82" s="25"/>
      <c r="R82" s="72" t="s">
        <v>192</v>
      </c>
    </row>
    <row r="83" spans="1:18" ht="33.75" customHeight="1" x14ac:dyDescent="0.25">
      <c r="A83" s="90"/>
      <c r="B83" s="92"/>
      <c r="C83" s="94"/>
      <c r="D83" s="128"/>
      <c r="E83" s="98"/>
      <c r="F83" s="133"/>
      <c r="G83" s="132" t="s">
        <v>221</v>
      </c>
      <c r="H83" s="122" t="s">
        <v>307</v>
      </c>
      <c r="I83" s="137" t="s">
        <v>376</v>
      </c>
      <c r="J83" s="122">
        <v>4</v>
      </c>
      <c r="K83" s="122">
        <v>1</v>
      </c>
      <c r="L83" s="122">
        <v>1</v>
      </c>
      <c r="M83" s="122">
        <v>1</v>
      </c>
      <c r="N83" s="122">
        <v>1</v>
      </c>
      <c r="O83" s="122">
        <v>1</v>
      </c>
      <c r="P83" s="122">
        <v>1</v>
      </c>
      <c r="Q83" s="135">
        <v>1</v>
      </c>
      <c r="R83" s="120" t="s">
        <v>90</v>
      </c>
    </row>
    <row r="84" spans="1:18" ht="24" customHeight="1" x14ac:dyDescent="0.25">
      <c r="A84" s="90"/>
      <c r="B84" s="92"/>
      <c r="C84" s="94"/>
      <c r="D84" s="128"/>
      <c r="E84" s="98"/>
      <c r="F84" s="133"/>
      <c r="G84" s="134"/>
      <c r="H84" s="123"/>
      <c r="I84" s="138"/>
      <c r="J84" s="123"/>
      <c r="K84" s="123"/>
      <c r="L84" s="123"/>
      <c r="M84" s="123"/>
      <c r="N84" s="123"/>
      <c r="O84" s="123"/>
      <c r="P84" s="123"/>
      <c r="Q84" s="136"/>
      <c r="R84" s="121"/>
    </row>
    <row r="85" spans="1:18" ht="47.25" customHeight="1" x14ac:dyDescent="0.25">
      <c r="A85" s="90"/>
      <c r="B85" s="92"/>
      <c r="C85" s="94"/>
      <c r="D85" s="128"/>
      <c r="E85" s="98"/>
      <c r="F85" s="133"/>
      <c r="G85" s="41" t="s">
        <v>222</v>
      </c>
      <c r="H85" s="8" t="s">
        <v>308</v>
      </c>
      <c r="I85" s="41" t="s">
        <v>223</v>
      </c>
      <c r="J85" s="17">
        <v>1</v>
      </c>
      <c r="K85" s="17">
        <v>1</v>
      </c>
      <c r="L85" s="17">
        <v>1</v>
      </c>
      <c r="M85" s="17">
        <v>1</v>
      </c>
      <c r="N85" s="17">
        <v>1</v>
      </c>
      <c r="O85" s="17">
        <v>1</v>
      </c>
      <c r="P85" s="17">
        <v>1</v>
      </c>
      <c r="Q85" s="18">
        <v>1</v>
      </c>
      <c r="R85" s="72" t="s">
        <v>420</v>
      </c>
    </row>
    <row r="86" spans="1:18" ht="43.5" customHeight="1" x14ac:dyDescent="0.25">
      <c r="A86" s="90"/>
      <c r="B86" s="92"/>
      <c r="C86" s="94"/>
      <c r="D86" s="128"/>
      <c r="E86" s="98"/>
      <c r="F86" s="133"/>
      <c r="G86" s="41" t="s">
        <v>224</v>
      </c>
      <c r="H86" s="8" t="s">
        <v>309</v>
      </c>
      <c r="I86" s="41" t="s">
        <v>225</v>
      </c>
      <c r="J86" s="8">
        <v>2</v>
      </c>
      <c r="K86" s="8">
        <v>0</v>
      </c>
      <c r="L86" s="8">
        <v>0</v>
      </c>
      <c r="M86" s="8">
        <v>1</v>
      </c>
      <c r="N86" s="8">
        <v>1</v>
      </c>
      <c r="O86" s="8"/>
      <c r="P86" s="8"/>
      <c r="Q86" s="25"/>
      <c r="R86" s="72" t="s">
        <v>420</v>
      </c>
    </row>
    <row r="87" spans="1:18" ht="28.5" customHeight="1" x14ac:dyDescent="0.25">
      <c r="A87" s="90"/>
      <c r="B87" s="92"/>
      <c r="C87" s="94"/>
      <c r="D87" s="128"/>
      <c r="E87" s="98"/>
      <c r="F87" s="133"/>
      <c r="G87" s="41" t="s">
        <v>226</v>
      </c>
      <c r="H87" s="8" t="s">
        <v>310</v>
      </c>
      <c r="I87" s="41" t="s">
        <v>334</v>
      </c>
      <c r="J87" s="17">
        <v>1</v>
      </c>
      <c r="K87" s="17">
        <v>1</v>
      </c>
      <c r="L87" s="17">
        <v>1</v>
      </c>
      <c r="M87" s="17">
        <v>1</v>
      </c>
      <c r="N87" s="17">
        <v>1</v>
      </c>
      <c r="O87" s="17">
        <v>1</v>
      </c>
      <c r="P87" s="17">
        <v>1</v>
      </c>
      <c r="Q87" s="18">
        <v>1</v>
      </c>
      <c r="R87" s="72" t="s">
        <v>420</v>
      </c>
    </row>
    <row r="88" spans="1:18" ht="24.75" customHeight="1" x14ac:dyDescent="0.25">
      <c r="A88" s="90"/>
      <c r="B88" s="92"/>
      <c r="C88" s="94"/>
      <c r="D88" s="128"/>
      <c r="E88" s="98"/>
      <c r="F88" s="133"/>
      <c r="G88" s="41" t="s">
        <v>227</v>
      </c>
      <c r="H88" s="8" t="s">
        <v>311</v>
      </c>
      <c r="I88" s="41" t="s">
        <v>225</v>
      </c>
      <c r="J88" s="8">
        <v>24</v>
      </c>
      <c r="K88" s="8">
        <v>0</v>
      </c>
      <c r="L88" s="8">
        <v>0</v>
      </c>
      <c r="M88" s="8">
        <v>12</v>
      </c>
      <c r="N88" s="8">
        <v>12</v>
      </c>
      <c r="O88" s="8"/>
      <c r="P88" s="8"/>
      <c r="Q88" s="25"/>
      <c r="R88" s="72" t="s">
        <v>420</v>
      </c>
    </row>
    <row r="89" spans="1:18" ht="27" customHeight="1" x14ac:dyDescent="0.25">
      <c r="A89" s="90"/>
      <c r="B89" s="92"/>
      <c r="C89" s="94"/>
      <c r="D89" s="128"/>
      <c r="E89" s="98"/>
      <c r="F89" s="133"/>
      <c r="G89" s="41" t="s">
        <v>228</v>
      </c>
      <c r="H89" s="8" t="s">
        <v>312</v>
      </c>
      <c r="I89" s="41" t="s">
        <v>229</v>
      </c>
      <c r="J89" s="17">
        <v>1</v>
      </c>
      <c r="K89" s="17">
        <v>1</v>
      </c>
      <c r="L89" s="17">
        <v>1</v>
      </c>
      <c r="M89" s="17">
        <v>1</v>
      </c>
      <c r="N89" s="17">
        <v>1</v>
      </c>
      <c r="O89" s="17">
        <v>1</v>
      </c>
      <c r="P89" s="17">
        <v>1</v>
      </c>
      <c r="Q89" s="18">
        <v>1</v>
      </c>
      <c r="R89" s="72" t="s">
        <v>420</v>
      </c>
    </row>
    <row r="90" spans="1:18" ht="24" customHeight="1" x14ac:dyDescent="0.25">
      <c r="A90" s="90"/>
      <c r="B90" s="92"/>
      <c r="C90" s="94"/>
      <c r="D90" s="128"/>
      <c r="E90" s="99"/>
      <c r="F90" s="134"/>
      <c r="G90" s="7" t="s">
        <v>133</v>
      </c>
      <c r="H90" s="8" t="s">
        <v>313</v>
      </c>
      <c r="I90" s="7" t="s">
        <v>134</v>
      </c>
      <c r="J90" s="8">
        <v>11</v>
      </c>
      <c r="K90" s="8">
        <v>0</v>
      </c>
      <c r="L90" s="8">
        <v>6</v>
      </c>
      <c r="M90" s="8">
        <v>5</v>
      </c>
      <c r="N90" s="8">
        <v>0</v>
      </c>
      <c r="O90" s="8"/>
      <c r="P90" s="8"/>
      <c r="Q90" s="25"/>
      <c r="R90" s="72" t="s">
        <v>90</v>
      </c>
    </row>
    <row r="91" spans="1:18" ht="96" customHeight="1" x14ac:dyDescent="0.25">
      <c r="A91" s="90"/>
      <c r="B91" s="92"/>
      <c r="C91" s="94"/>
      <c r="D91" s="128"/>
      <c r="E91" s="40" t="s">
        <v>35</v>
      </c>
      <c r="F91" s="82" t="s">
        <v>243</v>
      </c>
      <c r="G91" s="41" t="s">
        <v>131</v>
      </c>
      <c r="H91" s="8" t="s">
        <v>314</v>
      </c>
      <c r="I91" s="41" t="s">
        <v>132</v>
      </c>
      <c r="J91" s="16">
        <f>N91</f>
        <v>0.93</v>
      </c>
      <c r="K91" s="16">
        <v>0.9</v>
      </c>
      <c r="L91" s="16">
        <v>0.9</v>
      </c>
      <c r="M91" s="16">
        <v>0.92</v>
      </c>
      <c r="N91" s="16">
        <v>0.93</v>
      </c>
      <c r="O91" s="16">
        <v>0.94</v>
      </c>
      <c r="P91" s="16">
        <v>0.95</v>
      </c>
      <c r="Q91" s="25"/>
      <c r="R91" s="72" t="s">
        <v>35</v>
      </c>
    </row>
    <row r="92" spans="1:18" ht="50.25" customHeight="1" x14ac:dyDescent="0.25">
      <c r="A92" s="90"/>
      <c r="B92" s="92"/>
      <c r="C92" s="94"/>
      <c r="D92" s="129"/>
      <c r="E92" s="40" t="s">
        <v>32</v>
      </c>
      <c r="F92" s="7" t="s">
        <v>81</v>
      </c>
      <c r="G92" s="7" t="s">
        <v>82</v>
      </c>
      <c r="H92" s="8" t="s">
        <v>315</v>
      </c>
      <c r="I92" s="7" t="s">
        <v>83</v>
      </c>
      <c r="J92" s="8" t="s">
        <v>217</v>
      </c>
      <c r="K92" s="8" t="s">
        <v>217</v>
      </c>
      <c r="L92" s="8" t="s">
        <v>217</v>
      </c>
      <c r="M92" s="8" t="s">
        <v>217</v>
      </c>
      <c r="N92" s="8" t="s">
        <v>217</v>
      </c>
      <c r="O92" s="8" t="s">
        <v>217</v>
      </c>
      <c r="P92" s="84"/>
      <c r="Q92" s="72"/>
      <c r="R92" s="72" t="s">
        <v>32</v>
      </c>
    </row>
    <row r="93" spans="1:18" ht="54" customHeight="1" x14ac:dyDescent="0.25">
      <c r="A93" s="111" t="s">
        <v>22</v>
      </c>
      <c r="B93" s="112" t="s">
        <v>17</v>
      </c>
      <c r="C93" s="113" t="s">
        <v>24</v>
      </c>
      <c r="D93" s="131" t="s">
        <v>57</v>
      </c>
      <c r="E93" s="114" t="s">
        <v>25</v>
      </c>
      <c r="F93" s="115" t="s">
        <v>143</v>
      </c>
      <c r="G93" s="47" t="s">
        <v>335</v>
      </c>
      <c r="H93" s="8" t="s">
        <v>316</v>
      </c>
      <c r="I93" s="8" t="s">
        <v>151</v>
      </c>
      <c r="J93" s="8">
        <f>K93+L93+M93+N93</f>
        <v>1600</v>
      </c>
      <c r="K93" s="8">
        <v>400</v>
      </c>
      <c r="L93" s="8">
        <v>400</v>
      </c>
      <c r="M93" s="8">
        <v>400</v>
      </c>
      <c r="N93" s="8">
        <v>400</v>
      </c>
      <c r="O93" s="8">
        <v>400</v>
      </c>
      <c r="P93" s="8">
        <v>400</v>
      </c>
      <c r="Q93" s="25">
        <v>400</v>
      </c>
      <c r="R93" s="25" t="s">
        <v>114</v>
      </c>
    </row>
    <row r="94" spans="1:18" ht="50.25" customHeight="1" x14ac:dyDescent="0.25">
      <c r="A94" s="111"/>
      <c r="B94" s="112"/>
      <c r="C94" s="113"/>
      <c r="D94" s="96"/>
      <c r="E94" s="98"/>
      <c r="F94" s="116"/>
      <c r="G94" s="47" t="s">
        <v>336</v>
      </c>
      <c r="H94" s="8" t="s">
        <v>317</v>
      </c>
      <c r="I94" s="8" t="s">
        <v>337</v>
      </c>
      <c r="J94" s="8">
        <f>K94+L94+M94+N94</f>
        <v>7615</v>
      </c>
      <c r="K94" s="8">
        <v>2123</v>
      </c>
      <c r="L94" s="8">
        <v>1834</v>
      </c>
      <c r="M94" s="8">
        <v>1824</v>
      </c>
      <c r="N94" s="8">
        <v>1834</v>
      </c>
      <c r="O94" s="8">
        <v>1834</v>
      </c>
      <c r="P94" s="8">
        <v>1834</v>
      </c>
      <c r="Q94" s="25">
        <v>1834</v>
      </c>
      <c r="R94" s="25" t="s">
        <v>114</v>
      </c>
    </row>
    <row r="95" spans="1:18" ht="42" customHeight="1" x14ac:dyDescent="0.25">
      <c r="A95" s="111"/>
      <c r="B95" s="112"/>
      <c r="C95" s="113"/>
      <c r="D95" s="97"/>
      <c r="E95" s="98"/>
      <c r="F95" s="117"/>
      <c r="G95" s="15" t="s">
        <v>158</v>
      </c>
      <c r="H95" s="8" t="s">
        <v>318</v>
      </c>
      <c r="I95" s="15" t="s">
        <v>102</v>
      </c>
      <c r="J95" s="44">
        <v>1</v>
      </c>
      <c r="K95" s="44">
        <v>1</v>
      </c>
      <c r="L95" s="44">
        <v>1</v>
      </c>
      <c r="M95" s="44">
        <v>1</v>
      </c>
      <c r="N95" s="44">
        <v>1</v>
      </c>
      <c r="O95" s="84"/>
      <c r="P95" s="84"/>
      <c r="Q95" s="72"/>
      <c r="R95" s="72" t="s">
        <v>387</v>
      </c>
    </row>
    <row r="96" spans="1:18" ht="39.75" customHeight="1" x14ac:dyDescent="0.25">
      <c r="A96" s="111" t="s">
        <v>22</v>
      </c>
      <c r="B96" s="112" t="s">
        <v>48</v>
      </c>
      <c r="C96" s="113" t="s">
        <v>422</v>
      </c>
      <c r="D96" s="139" t="s">
        <v>139</v>
      </c>
      <c r="E96" s="114" t="s">
        <v>25</v>
      </c>
      <c r="F96" s="114" t="s">
        <v>91</v>
      </c>
      <c r="G96" s="130" t="s">
        <v>137</v>
      </c>
      <c r="H96" s="114" t="s">
        <v>319</v>
      </c>
      <c r="I96" s="114" t="s">
        <v>138</v>
      </c>
      <c r="J96" s="114">
        <f>K96+L96+M96+N96</f>
        <v>3</v>
      </c>
      <c r="K96" s="114">
        <v>0</v>
      </c>
      <c r="L96" s="114">
        <v>0</v>
      </c>
      <c r="M96" s="114">
        <v>1</v>
      </c>
      <c r="N96" s="114">
        <v>2</v>
      </c>
      <c r="O96" s="114"/>
      <c r="P96" s="114"/>
      <c r="Q96" s="120"/>
      <c r="R96" s="120" t="s">
        <v>90</v>
      </c>
    </row>
    <row r="97" spans="1:18" ht="20.25" customHeight="1" x14ac:dyDescent="0.25">
      <c r="A97" s="111"/>
      <c r="B97" s="112"/>
      <c r="C97" s="113"/>
      <c r="D97" s="140"/>
      <c r="E97" s="98"/>
      <c r="F97" s="98"/>
      <c r="G97" s="101"/>
      <c r="H97" s="98"/>
      <c r="I97" s="98"/>
      <c r="J97" s="98"/>
      <c r="K97" s="98"/>
      <c r="L97" s="98"/>
      <c r="M97" s="98"/>
      <c r="N97" s="98"/>
      <c r="O97" s="98"/>
      <c r="P97" s="98"/>
      <c r="Q97" s="142"/>
      <c r="R97" s="142"/>
    </row>
    <row r="98" spans="1:18" ht="12.75" customHeight="1" x14ac:dyDescent="0.25">
      <c r="A98" s="111"/>
      <c r="B98" s="112"/>
      <c r="C98" s="113"/>
      <c r="D98" s="140"/>
      <c r="E98" s="98"/>
      <c r="F98" s="99"/>
      <c r="G98" s="102"/>
      <c r="H98" s="99"/>
      <c r="I98" s="99"/>
      <c r="J98" s="99"/>
      <c r="K98" s="99"/>
      <c r="L98" s="99"/>
      <c r="M98" s="99"/>
      <c r="N98" s="99"/>
      <c r="O98" s="99"/>
      <c r="P98" s="99"/>
      <c r="Q98" s="121"/>
      <c r="R98" s="121"/>
    </row>
    <row r="99" spans="1:18" ht="36" customHeight="1" x14ac:dyDescent="0.25">
      <c r="A99" s="111"/>
      <c r="B99" s="112"/>
      <c r="C99" s="113"/>
      <c r="D99" s="140"/>
      <c r="E99" s="98"/>
      <c r="F99" s="113" t="s">
        <v>186</v>
      </c>
      <c r="G99" s="15" t="s">
        <v>50</v>
      </c>
      <c r="H99" s="8" t="s">
        <v>402</v>
      </c>
      <c r="I99" s="15" t="s">
        <v>49</v>
      </c>
      <c r="J99" s="84">
        <f>K99+L99+M99+N99</f>
        <v>4</v>
      </c>
      <c r="K99" s="84">
        <v>1</v>
      </c>
      <c r="L99" s="84">
        <v>1</v>
      </c>
      <c r="M99" s="84">
        <v>1</v>
      </c>
      <c r="N99" s="84">
        <v>1</v>
      </c>
      <c r="O99" s="16"/>
      <c r="P99" s="16"/>
      <c r="Q99" s="49"/>
      <c r="R99" s="72" t="s">
        <v>421</v>
      </c>
    </row>
    <row r="100" spans="1:18" ht="26.25" customHeight="1" x14ac:dyDescent="0.25">
      <c r="A100" s="111"/>
      <c r="B100" s="112"/>
      <c r="C100" s="113"/>
      <c r="D100" s="140"/>
      <c r="E100" s="98"/>
      <c r="F100" s="113"/>
      <c r="G100" s="19" t="s">
        <v>364</v>
      </c>
      <c r="H100" s="8" t="s">
        <v>403</v>
      </c>
      <c r="I100" s="19" t="s">
        <v>365</v>
      </c>
      <c r="J100" s="73">
        <v>1</v>
      </c>
      <c r="K100" s="73">
        <v>0.9</v>
      </c>
      <c r="L100" s="73">
        <v>1</v>
      </c>
      <c r="M100" s="73">
        <v>1</v>
      </c>
      <c r="N100" s="73">
        <v>1</v>
      </c>
      <c r="O100" s="73"/>
      <c r="P100" s="73"/>
      <c r="Q100" s="74"/>
      <c r="R100" s="72" t="s">
        <v>366</v>
      </c>
    </row>
    <row r="101" spans="1:18" ht="21.75" customHeight="1" x14ac:dyDescent="0.25">
      <c r="A101" s="111"/>
      <c r="B101" s="112"/>
      <c r="C101" s="113"/>
      <c r="D101" s="140"/>
      <c r="E101" s="98"/>
      <c r="F101" s="113"/>
      <c r="G101" s="130" t="s">
        <v>367</v>
      </c>
      <c r="H101" s="122" t="s">
        <v>404</v>
      </c>
      <c r="I101" s="114" t="s">
        <v>365</v>
      </c>
      <c r="J101" s="145">
        <v>1</v>
      </c>
      <c r="K101" s="145">
        <v>0.9</v>
      </c>
      <c r="L101" s="145">
        <v>1</v>
      </c>
      <c r="M101" s="145">
        <v>1</v>
      </c>
      <c r="N101" s="145">
        <v>1</v>
      </c>
      <c r="O101" s="145"/>
      <c r="P101" s="145"/>
      <c r="Q101" s="177"/>
      <c r="R101" s="154" t="s">
        <v>366</v>
      </c>
    </row>
    <row r="102" spans="1:18" ht="13.5" customHeight="1" x14ac:dyDescent="0.25">
      <c r="A102" s="111"/>
      <c r="B102" s="112"/>
      <c r="C102" s="113"/>
      <c r="D102" s="140"/>
      <c r="E102" s="98"/>
      <c r="F102" s="113"/>
      <c r="G102" s="101"/>
      <c r="H102" s="146"/>
      <c r="I102" s="98"/>
      <c r="J102" s="175"/>
      <c r="K102" s="175"/>
      <c r="L102" s="175"/>
      <c r="M102" s="175"/>
      <c r="N102" s="175"/>
      <c r="O102" s="175"/>
      <c r="P102" s="175"/>
      <c r="Q102" s="178"/>
      <c r="R102" s="154"/>
    </row>
    <row r="103" spans="1:18" ht="21.75" customHeight="1" x14ac:dyDescent="0.25">
      <c r="A103" s="111"/>
      <c r="B103" s="112"/>
      <c r="C103" s="113"/>
      <c r="D103" s="140"/>
      <c r="E103" s="98"/>
      <c r="F103" s="113"/>
      <c r="G103" s="102"/>
      <c r="H103" s="123"/>
      <c r="I103" s="99"/>
      <c r="J103" s="176"/>
      <c r="K103" s="176"/>
      <c r="L103" s="176"/>
      <c r="M103" s="176"/>
      <c r="N103" s="176"/>
      <c r="O103" s="176"/>
      <c r="P103" s="176"/>
      <c r="Q103" s="179"/>
      <c r="R103" s="154"/>
    </row>
    <row r="104" spans="1:18" ht="24.75" customHeight="1" x14ac:dyDescent="0.25">
      <c r="A104" s="111"/>
      <c r="B104" s="112"/>
      <c r="C104" s="113"/>
      <c r="D104" s="140"/>
      <c r="E104" s="98"/>
      <c r="F104" s="113"/>
      <c r="G104" s="130" t="s">
        <v>368</v>
      </c>
      <c r="H104" s="122" t="s">
        <v>405</v>
      </c>
      <c r="I104" s="114" t="s">
        <v>369</v>
      </c>
      <c r="J104" s="145">
        <v>1</v>
      </c>
      <c r="K104" s="143">
        <v>0.25</v>
      </c>
      <c r="L104" s="145">
        <v>0.5</v>
      </c>
      <c r="M104" s="145">
        <v>0.8</v>
      </c>
      <c r="N104" s="145">
        <v>1</v>
      </c>
      <c r="O104" s="114"/>
      <c r="P104" s="114"/>
      <c r="Q104" s="120"/>
      <c r="R104" s="120" t="s">
        <v>366</v>
      </c>
    </row>
    <row r="105" spans="1:18" ht="15" customHeight="1" x14ac:dyDescent="0.25">
      <c r="A105" s="111"/>
      <c r="B105" s="112"/>
      <c r="C105" s="113"/>
      <c r="D105" s="140"/>
      <c r="E105" s="98"/>
      <c r="F105" s="113"/>
      <c r="G105" s="101"/>
      <c r="H105" s="146"/>
      <c r="I105" s="98"/>
      <c r="J105" s="98"/>
      <c r="K105" s="144"/>
      <c r="L105" s="98"/>
      <c r="M105" s="98"/>
      <c r="N105" s="98"/>
      <c r="O105" s="98"/>
      <c r="P105" s="98"/>
      <c r="Q105" s="142"/>
      <c r="R105" s="142"/>
    </row>
    <row r="106" spans="1:18" ht="31.5" customHeight="1" x14ac:dyDescent="0.25">
      <c r="A106" s="111"/>
      <c r="B106" s="112"/>
      <c r="C106" s="113"/>
      <c r="D106" s="140"/>
      <c r="E106" s="98"/>
      <c r="F106" s="113"/>
      <c r="G106" s="101"/>
      <c r="H106" s="146"/>
      <c r="I106" s="98"/>
      <c r="J106" s="98"/>
      <c r="K106" s="144"/>
      <c r="L106" s="98"/>
      <c r="M106" s="98"/>
      <c r="N106" s="98"/>
      <c r="O106" s="98"/>
      <c r="P106" s="98"/>
      <c r="Q106" s="142"/>
      <c r="R106" s="142"/>
    </row>
    <row r="107" spans="1:18" ht="53.25" customHeight="1" x14ac:dyDescent="0.25">
      <c r="A107" s="111"/>
      <c r="B107" s="112"/>
      <c r="C107" s="113"/>
      <c r="D107" s="140"/>
      <c r="E107" s="98"/>
      <c r="F107" s="113"/>
      <c r="G107" s="101"/>
      <c r="H107" s="123"/>
      <c r="I107" s="98"/>
      <c r="J107" s="98"/>
      <c r="K107" s="144"/>
      <c r="L107" s="98"/>
      <c r="M107" s="98"/>
      <c r="N107" s="98"/>
      <c r="O107" s="98"/>
      <c r="P107" s="98"/>
      <c r="Q107" s="142"/>
      <c r="R107" s="121"/>
    </row>
    <row r="108" spans="1:18" ht="60" customHeight="1" x14ac:dyDescent="0.25">
      <c r="A108" s="111"/>
      <c r="B108" s="112"/>
      <c r="C108" s="113"/>
      <c r="D108" s="140"/>
      <c r="E108" s="98"/>
      <c r="F108" s="113"/>
      <c r="G108" s="75" t="s">
        <v>370</v>
      </c>
      <c r="H108" s="8" t="s">
        <v>406</v>
      </c>
      <c r="I108" s="78" t="s">
        <v>371</v>
      </c>
      <c r="J108" s="73">
        <v>1</v>
      </c>
      <c r="K108" s="73">
        <v>0.4</v>
      </c>
      <c r="L108" s="73">
        <v>0.6</v>
      </c>
      <c r="M108" s="73">
        <v>0.8</v>
      </c>
      <c r="N108" s="73">
        <v>1</v>
      </c>
      <c r="O108" s="78"/>
      <c r="P108" s="78"/>
      <c r="Q108" s="70"/>
      <c r="R108" s="72" t="s">
        <v>366</v>
      </c>
    </row>
    <row r="109" spans="1:18" ht="45.75" customHeight="1" x14ac:dyDescent="0.25">
      <c r="A109" s="111"/>
      <c r="B109" s="112"/>
      <c r="C109" s="113"/>
      <c r="D109" s="140"/>
      <c r="E109" s="98"/>
      <c r="F109" s="113"/>
      <c r="G109" s="7" t="s">
        <v>51</v>
      </c>
      <c r="H109" s="8" t="s">
        <v>407</v>
      </c>
      <c r="I109" s="7" t="s">
        <v>52</v>
      </c>
      <c r="J109" s="17">
        <v>0.9</v>
      </c>
      <c r="K109" s="17">
        <v>0.5</v>
      </c>
      <c r="L109" s="17">
        <v>0.6</v>
      </c>
      <c r="M109" s="17">
        <v>0.75</v>
      </c>
      <c r="N109" s="17">
        <v>0.9</v>
      </c>
      <c r="O109" s="17">
        <v>0.95</v>
      </c>
      <c r="P109" s="17">
        <v>1</v>
      </c>
      <c r="Q109" s="18">
        <v>1</v>
      </c>
      <c r="R109" s="72" t="s">
        <v>421</v>
      </c>
    </row>
    <row r="110" spans="1:18" ht="38.25" customHeight="1" x14ac:dyDescent="0.25">
      <c r="A110" s="111"/>
      <c r="B110" s="112"/>
      <c r="C110" s="113"/>
      <c r="D110" s="140"/>
      <c r="E110" s="98"/>
      <c r="F110" s="113"/>
      <c r="G110" s="7" t="s">
        <v>116</v>
      </c>
      <c r="H110" s="8" t="s">
        <v>408</v>
      </c>
      <c r="I110" s="7" t="s">
        <v>117</v>
      </c>
      <c r="J110" s="17">
        <v>0.6</v>
      </c>
      <c r="K110" s="17">
        <v>0.3</v>
      </c>
      <c r="L110" s="17">
        <v>0.4</v>
      </c>
      <c r="M110" s="17">
        <v>0.5</v>
      </c>
      <c r="N110" s="17">
        <v>0.6</v>
      </c>
      <c r="O110" s="17">
        <v>0.7</v>
      </c>
      <c r="P110" s="17">
        <v>0.8</v>
      </c>
      <c r="Q110" s="18">
        <v>0.9</v>
      </c>
      <c r="R110" s="72" t="s">
        <v>421</v>
      </c>
    </row>
    <row r="111" spans="1:18" ht="66.75" customHeight="1" x14ac:dyDescent="0.25">
      <c r="A111" s="111"/>
      <c r="B111" s="112"/>
      <c r="C111" s="113"/>
      <c r="D111" s="140"/>
      <c r="E111" s="98"/>
      <c r="F111" s="113"/>
      <c r="G111" s="7" t="s">
        <v>118</v>
      </c>
      <c r="H111" s="8" t="s">
        <v>409</v>
      </c>
      <c r="I111" s="7" t="s">
        <v>119</v>
      </c>
      <c r="J111" s="24">
        <f>N111</f>
        <v>3</v>
      </c>
      <c r="K111" s="50">
        <v>0</v>
      </c>
      <c r="L111" s="50">
        <v>0</v>
      </c>
      <c r="M111" s="50">
        <v>4</v>
      </c>
      <c r="N111" s="50">
        <v>3</v>
      </c>
      <c r="O111" s="50">
        <v>3</v>
      </c>
      <c r="P111" s="50">
        <v>2</v>
      </c>
      <c r="Q111" s="51">
        <v>2</v>
      </c>
      <c r="R111" s="72" t="s">
        <v>421</v>
      </c>
    </row>
    <row r="112" spans="1:18" ht="56.25" customHeight="1" x14ac:dyDescent="0.25">
      <c r="A112" s="111"/>
      <c r="B112" s="112"/>
      <c r="C112" s="113"/>
      <c r="D112" s="140"/>
      <c r="E112" s="98"/>
      <c r="F112" s="80" t="s">
        <v>185</v>
      </c>
      <c r="G112" s="52" t="s">
        <v>103</v>
      </c>
      <c r="H112" s="8" t="s">
        <v>410</v>
      </c>
      <c r="I112" s="52" t="s">
        <v>58</v>
      </c>
      <c r="J112" s="53">
        <v>1</v>
      </c>
      <c r="K112" s="53">
        <v>1</v>
      </c>
      <c r="L112" s="53">
        <v>1</v>
      </c>
      <c r="M112" s="53">
        <v>1</v>
      </c>
      <c r="N112" s="53">
        <v>1</v>
      </c>
      <c r="O112" s="53">
        <v>1</v>
      </c>
      <c r="P112" s="53">
        <v>1</v>
      </c>
      <c r="Q112" s="54">
        <v>1</v>
      </c>
      <c r="R112" s="18" t="s">
        <v>59</v>
      </c>
    </row>
    <row r="113" spans="1:18" ht="24" x14ac:dyDescent="0.25">
      <c r="A113" s="111"/>
      <c r="B113" s="112"/>
      <c r="C113" s="113"/>
      <c r="D113" s="140"/>
      <c r="E113" s="114" t="s">
        <v>35</v>
      </c>
      <c r="F113" s="130" t="s">
        <v>153</v>
      </c>
      <c r="G113" s="7" t="s">
        <v>175</v>
      </c>
      <c r="H113" s="8" t="s">
        <v>320</v>
      </c>
      <c r="I113" s="7" t="s">
        <v>176</v>
      </c>
      <c r="J113" s="17">
        <f>N113</f>
        <v>1</v>
      </c>
      <c r="K113" s="17">
        <v>0</v>
      </c>
      <c r="L113" s="17">
        <v>0</v>
      </c>
      <c r="M113" s="17">
        <v>0</v>
      </c>
      <c r="N113" s="17">
        <v>1</v>
      </c>
      <c r="O113" s="17">
        <v>0</v>
      </c>
      <c r="P113" s="17">
        <v>0</v>
      </c>
      <c r="Q113" s="18">
        <v>0</v>
      </c>
      <c r="R113" s="72" t="s">
        <v>35</v>
      </c>
    </row>
    <row r="114" spans="1:18" ht="54.75" customHeight="1" x14ac:dyDescent="0.25">
      <c r="A114" s="111"/>
      <c r="B114" s="112"/>
      <c r="C114" s="113"/>
      <c r="D114" s="140"/>
      <c r="E114" s="98"/>
      <c r="F114" s="101"/>
      <c r="G114" s="7" t="s">
        <v>177</v>
      </c>
      <c r="H114" s="8" t="s">
        <v>321</v>
      </c>
      <c r="I114" s="7" t="s">
        <v>152</v>
      </c>
      <c r="J114" s="17">
        <f>N114</f>
        <v>1</v>
      </c>
      <c r="K114" s="17">
        <v>0</v>
      </c>
      <c r="L114" s="17">
        <v>1</v>
      </c>
      <c r="M114" s="17">
        <v>1</v>
      </c>
      <c r="N114" s="17">
        <v>1</v>
      </c>
      <c r="O114" s="17">
        <v>1</v>
      </c>
      <c r="P114" s="17">
        <v>1</v>
      </c>
      <c r="Q114" s="18">
        <v>0</v>
      </c>
      <c r="R114" s="72" t="s">
        <v>35</v>
      </c>
    </row>
    <row r="115" spans="1:18" ht="44.25" customHeight="1" x14ac:dyDescent="0.25">
      <c r="A115" s="111"/>
      <c r="B115" s="112"/>
      <c r="C115" s="113"/>
      <c r="D115" s="141"/>
      <c r="E115" s="40" t="s">
        <v>32</v>
      </c>
      <c r="F115" s="7" t="s">
        <v>84</v>
      </c>
      <c r="G115" s="15" t="s">
        <v>85</v>
      </c>
      <c r="H115" s="8" t="s">
        <v>322</v>
      </c>
      <c r="I115" s="15" t="s">
        <v>86</v>
      </c>
      <c r="J115" s="16">
        <v>0.85</v>
      </c>
      <c r="K115" s="16">
        <v>0.05</v>
      </c>
      <c r="L115" s="16">
        <v>0.15</v>
      </c>
      <c r="M115" s="16">
        <v>0.6</v>
      </c>
      <c r="N115" s="16">
        <v>0.85</v>
      </c>
      <c r="O115" s="16">
        <v>1</v>
      </c>
      <c r="P115" s="16"/>
      <c r="Q115" s="49"/>
      <c r="R115" s="72" t="s">
        <v>32</v>
      </c>
    </row>
    <row r="116" spans="1:18" ht="126" customHeight="1" thickBot="1" x14ac:dyDescent="0.3">
      <c r="A116" s="60" t="s">
        <v>18</v>
      </c>
      <c r="B116" s="61" t="s">
        <v>19</v>
      </c>
      <c r="C116" s="64" t="s">
        <v>423</v>
      </c>
      <c r="D116" s="55" t="s">
        <v>156</v>
      </c>
      <c r="E116" s="56" t="s">
        <v>32</v>
      </c>
      <c r="F116" s="86" t="s">
        <v>87</v>
      </c>
      <c r="G116" s="86" t="s">
        <v>88</v>
      </c>
      <c r="H116" s="56" t="s">
        <v>411</v>
      </c>
      <c r="I116" s="86" t="s">
        <v>89</v>
      </c>
      <c r="J116" s="57">
        <f>N116</f>
        <v>1</v>
      </c>
      <c r="K116" s="57">
        <v>0.25</v>
      </c>
      <c r="L116" s="57">
        <v>0.5</v>
      </c>
      <c r="M116" s="57">
        <v>0.75</v>
      </c>
      <c r="N116" s="57">
        <v>1</v>
      </c>
      <c r="O116" s="57">
        <v>1</v>
      </c>
      <c r="P116" s="56"/>
      <c r="Q116" s="58"/>
      <c r="R116" s="72" t="s">
        <v>32</v>
      </c>
    </row>
    <row r="117" spans="1:18" ht="69.75" customHeight="1" x14ac:dyDescent="0.25">
      <c r="A117" s="111" t="s">
        <v>18</v>
      </c>
      <c r="B117" s="112" t="s">
        <v>142</v>
      </c>
      <c r="C117" s="113" t="s">
        <v>43</v>
      </c>
      <c r="D117" s="151" t="s">
        <v>135</v>
      </c>
      <c r="E117" s="114" t="s">
        <v>25</v>
      </c>
      <c r="F117" s="114" t="s">
        <v>136</v>
      </c>
      <c r="G117" s="15" t="s">
        <v>41</v>
      </c>
      <c r="H117" s="84" t="s">
        <v>323</v>
      </c>
      <c r="I117" s="15" t="s">
        <v>42</v>
      </c>
      <c r="J117" s="16">
        <v>0.9</v>
      </c>
      <c r="K117" s="16">
        <v>0.9</v>
      </c>
      <c r="L117" s="16">
        <v>0.9</v>
      </c>
      <c r="M117" s="16">
        <v>0.9</v>
      </c>
      <c r="N117" s="16">
        <v>0.9</v>
      </c>
      <c r="O117" s="84"/>
      <c r="P117" s="84"/>
      <c r="Q117" s="72"/>
      <c r="R117" s="65" t="s">
        <v>108</v>
      </c>
    </row>
    <row r="118" spans="1:18" ht="40.5" customHeight="1" x14ac:dyDescent="0.25">
      <c r="A118" s="111"/>
      <c r="B118" s="112"/>
      <c r="C118" s="113"/>
      <c r="D118" s="152"/>
      <c r="E118" s="98"/>
      <c r="F118" s="98"/>
      <c r="G118" s="15" t="s">
        <v>92</v>
      </c>
      <c r="H118" s="84" t="s">
        <v>324</v>
      </c>
      <c r="I118" s="15" t="s">
        <v>93</v>
      </c>
      <c r="J118" s="16">
        <v>1</v>
      </c>
      <c r="K118" s="16">
        <v>1</v>
      </c>
      <c r="L118" s="16">
        <v>1</v>
      </c>
      <c r="M118" s="16">
        <v>1</v>
      </c>
      <c r="N118" s="16">
        <v>1</v>
      </c>
      <c r="O118" s="84"/>
      <c r="P118" s="84"/>
      <c r="Q118" s="72"/>
      <c r="R118" s="72" t="s">
        <v>108</v>
      </c>
    </row>
    <row r="119" spans="1:18" ht="56.25" customHeight="1" x14ac:dyDescent="0.25">
      <c r="A119" s="111"/>
      <c r="B119" s="112"/>
      <c r="C119" s="113"/>
      <c r="D119" s="152"/>
      <c r="E119" s="98"/>
      <c r="F119" s="98"/>
      <c r="G119" s="15" t="s">
        <v>44</v>
      </c>
      <c r="H119" s="84" t="s">
        <v>389</v>
      </c>
      <c r="I119" s="15" t="s">
        <v>46</v>
      </c>
      <c r="J119" s="16">
        <v>1</v>
      </c>
      <c r="K119" s="16">
        <v>1</v>
      </c>
      <c r="L119" s="16">
        <v>1</v>
      </c>
      <c r="M119" s="16">
        <v>1</v>
      </c>
      <c r="N119" s="16">
        <v>1</v>
      </c>
      <c r="O119" s="84"/>
      <c r="P119" s="84"/>
      <c r="Q119" s="72"/>
      <c r="R119" s="72" t="s">
        <v>108</v>
      </c>
    </row>
    <row r="120" spans="1:18" ht="54" customHeight="1" x14ac:dyDescent="0.25">
      <c r="A120" s="111"/>
      <c r="B120" s="112"/>
      <c r="C120" s="113"/>
      <c r="D120" s="152"/>
      <c r="E120" s="98"/>
      <c r="F120" s="98"/>
      <c r="G120" s="15" t="s">
        <v>244</v>
      </c>
      <c r="H120" s="84" t="s">
        <v>325</v>
      </c>
      <c r="I120" s="15" t="s">
        <v>412</v>
      </c>
      <c r="J120" s="16">
        <v>0.9</v>
      </c>
      <c r="K120" s="16">
        <v>0.9</v>
      </c>
      <c r="L120" s="16">
        <v>0.9</v>
      </c>
      <c r="M120" s="16">
        <v>0.9</v>
      </c>
      <c r="N120" s="16">
        <v>0.9</v>
      </c>
      <c r="O120" s="84"/>
      <c r="P120" s="84"/>
      <c r="Q120" s="72"/>
      <c r="R120" s="18" t="s">
        <v>108</v>
      </c>
    </row>
    <row r="121" spans="1:18" ht="53.25" customHeight="1" x14ac:dyDescent="0.25">
      <c r="A121" s="111"/>
      <c r="B121" s="112"/>
      <c r="C121" s="113"/>
      <c r="D121" s="152"/>
      <c r="E121" s="98"/>
      <c r="F121" s="98"/>
      <c r="G121" s="15" t="s">
        <v>45</v>
      </c>
      <c r="H121" s="84" t="s">
        <v>326</v>
      </c>
      <c r="I121" s="15" t="s">
        <v>47</v>
      </c>
      <c r="J121" s="16">
        <v>0.9</v>
      </c>
      <c r="K121" s="16">
        <v>0.9</v>
      </c>
      <c r="L121" s="16">
        <v>0.9</v>
      </c>
      <c r="M121" s="16">
        <v>0.9</v>
      </c>
      <c r="N121" s="16">
        <v>0.9</v>
      </c>
      <c r="O121" s="84"/>
      <c r="P121" s="84"/>
      <c r="Q121" s="72"/>
      <c r="R121" s="18" t="s">
        <v>108</v>
      </c>
    </row>
    <row r="122" spans="1:18" ht="49.5" customHeight="1" x14ac:dyDescent="0.25">
      <c r="A122" s="111"/>
      <c r="B122" s="112"/>
      <c r="C122" s="113"/>
      <c r="D122" s="152"/>
      <c r="E122" s="99"/>
      <c r="F122" s="99"/>
      <c r="G122" s="75" t="s">
        <v>388</v>
      </c>
      <c r="H122" s="84" t="s">
        <v>327</v>
      </c>
      <c r="I122" s="75" t="s">
        <v>390</v>
      </c>
      <c r="J122" s="73">
        <v>0.9</v>
      </c>
      <c r="K122" s="73">
        <v>0.9</v>
      </c>
      <c r="L122" s="73">
        <v>0.9</v>
      </c>
      <c r="M122" s="73">
        <v>0.9</v>
      </c>
      <c r="N122" s="73">
        <v>0.9</v>
      </c>
      <c r="O122" s="73"/>
      <c r="P122" s="73"/>
      <c r="Q122" s="74"/>
      <c r="R122" s="18" t="s">
        <v>108</v>
      </c>
    </row>
    <row r="123" spans="1:18" ht="22.5" customHeight="1" x14ac:dyDescent="0.25">
      <c r="A123" s="111"/>
      <c r="B123" s="112"/>
      <c r="C123" s="113"/>
      <c r="D123" s="152"/>
      <c r="E123" s="122" t="s">
        <v>35</v>
      </c>
      <c r="F123" s="115" t="s">
        <v>153</v>
      </c>
      <c r="G123" s="7" t="s">
        <v>178</v>
      </c>
      <c r="H123" s="84" t="s">
        <v>328</v>
      </c>
      <c r="I123" s="7" t="s">
        <v>181</v>
      </c>
      <c r="J123" s="84">
        <f>K123+L123+M123+N123</f>
        <v>1</v>
      </c>
      <c r="K123" s="84">
        <v>0</v>
      </c>
      <c r="L123" s="84">
        <v>0</v>
      </c>
      <c r="M123" s="84">
        <v>1</v>
      </c>
      <c r="N123" s="84">
        <v>0</v>
      </c>
      <c r="O123" s="84">
        <v>0</v>
      </c>
      <c r="P123" s="84">
        <v>0</v>
      </c>
      <c r="Q123" s="72">
        <v>0</v>
      </c>
      <c r="R123" s="18" t="s">
        <v>35</v>
      </c>
    </row>
    <row r="124" spans="1:18" ht="28.5" customHeight="1" x14ac:dyDescent="0.25">
      <c r="A124" s="111"/>
      <c r="B124" s="112"/>
      <c r="C124" s="113"/>
      <c r="D124" s="152"/>
      <c r="E124" s="146"/>
      <c r="F124" s="116"/>
      <c r="G124" s="7" t="s">
        <v>179</v>
      </c>
      <c r="H124" s="84" t="s">
        <v>329</v>
      </c>
      <c r="I124" s="15" t="s">
        <v>182</v>
      </c>
      <c r="J124" s="17">
        <f>N124</f>
        <v>1</v>
      </c>
      <c r="K124" s="17">
        <v>0</v>
      </c>
      <c r="L124" s="17">
        <v>1</v>
      </c>
      <c r="M124" s="17">
        <v>1</v>
      </c>
      <c r="N124" s="17">
        <v>1</v>
      </c>
      <c r="O124" s="17">
        <v>1</v>
      </c>
      <c r="P124" s="17">
        <v>1</v>
      </c>
      <c r="Q124" s="18">
        <v>0</v>
      </c>
      <c r="R124" s="18" t="s">
        <v>35</v>
      </c>
    </row>
    <row r="125" spans="1:18" ht="41.25" customHeight="1" x14ac:dyDescent="0.25">
      <c r="A125" s="111"/>
      <c r="B125" s="112"/>
      <c r="C125" s="113"/>
      <c r="D125" s="152"/>
      <c r="E125" s="123"/>
      <c r="F125" s="117"/>
      <c r="G125" s="7" t="s">
        <v>180</v>
      </c>
      <c r="H125" s="84" t="s">
        <v>330</v>
      </c>
      <c r="I125" s="15" t="s">
        <v>182</v>
      </c>
      <c r="J125" s="17">
        <f>N125</f>
        <v>1</v>
      </c>
      <c r="K125" s="17">
        <v>0</v>
      </c>
      <c r="L125" s="17">
        <v>1</v>
      </c>
      <c r="M125" s="17">
        <v>1</v>
      </c>
      <c r="N125" s="17">
        <v>1</v>
      </c>
      <c r="O125" s="17">
        <v>1</v>
      </c>
      <c r="P125" s="17">
        <v>1</v>
      </c>
      <c r="Q125" s="18">
        <v>0</v>
      </c>
      <c r="R125" s="18" t="s">
        <v>35</v>
      </c>
    </row>
    <row r="126" spans="1:18" ht="36" customHeight="1" x14ac:dyDescent="0.25">
      <c r="A126" s="111"/>
      <c r="B126" s="112"/>
      <c r="C126" s="113"/>
      <c r="D126" s="152"/>
      <c r="E126" s="114" t="s">
        <v>32</v>
      </c>
      <c r="F126" s="15" t="s">
        <v>218</v>
      </c>
      <c r="G126" s="15" t="s">
        <v>41</v>
      </c>
      <c r="H126" s="84" t="s">
        <v>331</v>
      </c>
      <c r="I126" s="15" t="s">
        <v>42</v>
      </c>
      <c r="J126" s="16">
        <v>1</v>
      </c>
      <c r="K126" s="16">
        <v>1</v>
      </c>
      <c r="L126" s="16">
        <v>1</v>
      </c>
      <c r="M126" s="16">
        <v>1</v>
      </c>
      <c r="N126" s="16">
        <v>1</v>
      </c>
      <c r="O126" s="16">
        <v>1</v>
      </c>
      <c r="P126" s="26"/>
      <c r="Q126" s="27"/>
      <c r="R126" s="18" t="s">
        <v>32</v>
      </c>
    </row>
    <row r="127" spans="1:18" ht="44.25" customHeight="1" thickBot="1" x14ac:dyDescent="0.3">
      <c r="A127" s="148"/>
      <c r="B127" s="149"/>
      <c r="C127" s="150"/>
      <c r="D127" s="153"/>
      <c r="E127" s="147"/>
      <c r="F127" s="87" t="s">
        <v>70</v>
      </c>
      <c r="G127" s="87" t="s">
        <v>71</v>
      </c>
      <c r="H127" s="56" t="s">
        <v>332</v>
      </c>
      <c r="I127" s="87" t="s">
        <v>72</v>
      </c>
      <c r="J127" s="66">
        <f>N127</f>
        <v>0.79</v>
      </c>
      <c r="K127" s="66">
        <v>0.75</v>
      </c>
      <c r="L127" s="66">
        <v>0.75</v>
      </c>
      <c r="M127" s="66">
        <v>0.77</v>
      </c>
      <c r="N127" s="66">
        <v>0.79</v>
      </c>
      <c r="O127" s="66">
        <v>0.8</v>
      </c>
      <c r="P127" s="66"/>
      <c r="Q127" s="67"/>
      <c r="R127" s="18" t="s">
        <v>32</v>
      </c>
    </row>
  </sheetData>
  <autoFilter ref="A5:R127"/>
  <mergeCells count="166">
    <mergeCell ref="R57:R58"/>
    <mergeCell ref="R83:R84"/>
    <mergeCell ref="R96:R98"/>
    <mergeCell ref="R101:R103"/>
    <mergeCell ref="R104:R107"/>
    <mergeCell ref="L1:R1"/>
    <mergeCell ref="L2:R2"/>
    <mergeCell ref="L3:R3"/>
    <mergeCell ref="A1:B3"/>
    <mergeCell ref="C1:K3"/>
    <mergeCell ref="R4:R5"/>
    <mergeCell ref="R36:R37"/>
    <mergeCell ref="O101:O103"/>
    <mergeCell ref="P101:P103"/>
    <mergeCell ref="Q101:Q103"/>
    <mergeCell ref="K101:K103"/>
    <mergeCell ref="L101:L103"/>
    <mergeCell ref="M101:M103"/>
    <mergeCell ref="N101:N103"/>
    <mergeCell ref="F99:F111"/>
    <mergeCell ref="G101:G103"/>
    <mergeCell ref="H101:H103"/>
    <mergeCell ref="I101:I103"/>
    <mergeCell ref="J101:J103"/>
    <mergeCell ref="E126:E127"/>
    <mergeCell ref="A117:A127"/>
    <mergeCell ref="B117:B127"/>
    <mergeCell ref="C117:C127"/>
    <mergeCell ref="D117:D127"/>
    <mergeCell ref="E117:E122"/>
    <mergeCell ref="F117:F122"/>
    <mergeCell ref="E123:E125"/>
    <mergeCell ref="F123:F125"/>
    <mergeCell ref="P104:P107"/>
    <mergeCell ref="Q104:Q107"/>
    <mergeCell ref="K104:K107"/>
    <mergeCell ref="L104:L107"/>
    <mergeCell ref="M104:M107"/>
    <mergeCell ref="N104:N107"/>
    <mergeCell ref="O104:O107"/>
    <mergeCell ref="G104:G107"/>
    <mergeCell ref="H104:H107"/>
    <mergeCell ref="I104:I107"/>
    <mergeCell ref="J104:J107"/>
    <mergeCell ref="N96:N98"/>
    <mergeCell ref="O96:O98"/>
    <mergeCell ref="P96:P98"/>
    <mergeCell ref="Q96:Q98"/>
    <mergeCell ref="K96:K98"/>
    <mergeCell ref="L96:L98"/>
    <mergeCell ref="M96:M98"/>
    <mergeCell ref="G96:G98"/>
    <mergeCell ref="H96:H98"/>
    <mergeCell ref="I96:I98"/>
    <mergeCell ref="J96:J98"/>
    <mergeCell ref="A96:A115"/>
    <mergeCell ref="B96:B115"/>
    <mergeCell ref="C96:C115"/>
    <mergeCell ref="D96:D115"/>
    <mergeCell ref="E96:E112"/>
    <mergeCell ref="F96:F98"/>
    <mergeCell ref="E113:E114"/>
    <mergeCell ref="F113:F114"/>
    <mergeCell ref="A93:A95"/>
    <mergeCell ref="B93:B95"/>
    <mergeCell ref="C93:C95"/>
    <mergeCell ref="D93:D95"/>
    <mergeCell ref="E93:E95"/>
    <mergeCell ref="F93:F95"/>
    <mergeCell ref="N83:N84"/>
    <mergeCell ref="O83:O84"/>
    <mergeCell ref="P83:P84"/>
    <mergeCell ref="Q83:Q84"/>
    <mergeCell ref="K83:K84"/>
    <mergeCell ref="L83:L84"/>
    <mergeCell ref="M83:M84"/>
    <mergeCell ref="G83:G84"/>
    <mergeCell ref="H83:H84"/>
    <mergeCell ref="I83:I84"/>
    <mergeCell ref="J83:J84"/>
    <mergeCell ref="A79:A92"/>
    <mergeCell ref="B79:B92"/>
    <mergeCell ref="C79:C92"/>
    <mergeCell ref="D79:D92"/>
    <mergeCell ref="E79:E90"/>
    <mergeCell ref="F79:F90"/>
    <mergeCell ref="A77:A78"/>
    <mergeCell ref="B77:B78"/>
    <mergeCell ref="C77:C78"/>
    <mergeCell ref="D77:D78"/>
    <mergeCell ref="E77:E78"/>
    <mergeCell ref="F77:F78"/>
    <mergeCell ref="A73:A75"/>
    <mergeCell ref="B73:B75"/>
    <mergeCell ref="C73:C75"/>
    <mergeCell ref="D73:D75"/>
    <mergeCell ref="E73:E75"/>
    <mergeCell ref="F73:F74"/>
    <mergeCell ref="E59:E70"/>
    <mergeCell ref="F59:F70"/>
    <mergeCell ref="E71:E72"/>
    <mergeCell ref="A42:A72"/>
    <mergeCell ref="B42:B72"/>
    <mergeCell ref="C42:C72"/>
    <mergeCell ref="D42:D72"/>
    <mergeCell ref="E42:E58"/>
    <mergeCell ref="F42:F50"/>
    <mergeCell ref="F51:F58"/>
    <mergeCell ref="N57:N58"/>
    <mergeCell ref="O57:O58"/>
    <mergeCell ref="P57:P58"/>
    <mergeCell ref="Q57:Q58"/>
    <mergeCell ref="K57:K58"/>
    <mergeCell ref="L57:L58"/>
    <mergeCell ref="M57:M58"/>
    <mergeCell ref="G57:G58"/>
    <mergeCell ref="H57:H58"/>
    <mergeCell ref="I57:I58"/>
    <mergeCell ref="J57:J58"/>
    <mergeCell ref="E38:E41"/>
    <mergeCell ref="F38:F41"/>
    <mergeCell ref="M36:M37"/>
    <mergeCell ref="N36:N37"/>
    <mergeCell ref="O36:O37"/>
    <mergeCell ref="P36:P37"/>
    <mergeCell ref="Q36:Q37"/>
    <mergeCell ref="J36:J37"/>
    <mergeCell ref="K36:K37"/>
    <mergeCell ref="L36:L37"/>
    <mergeCell ref="G36:G37"/>
    <mergeCell ref="H36:H37"/>
    <mergeCell ref="I36:I37"/>
    <mergeCell ref="G34:G35"/>
    <mergeCell ref="I34:I35"/>
    <mergeCell ref="A12:A33"/>
    <mergeCell ref="B12:B33"/>
    <mergeCell ref="C12:C33"/>
    <mergeCell ref="D12:D33"/>
    <mergeCell ref="E12:E20"/>
    <mergeCell ref="F12:F31"/>
    <mergeCell ref="E21:E31"/>
    <mergeCell ref="E32:E33"/>
    <mergeCell ref="K76:N76"/>
    <mergeCell ref="A6:A10"/>
    <mergeCell ref="B6:B10"/>
    <mergeCell ref="C6:C10"/>
    <mergeCell ref="D6:D10"/>
    <mergeCell ref="E6:E10"/>
    <mergeCell ref="F6:F10"/>
    <mergeCell ref="K4:Q4"/>
    <mergeCell ref="G4:G5"/>
    <mergeCell ref="H4:H5"/>
    <mergeCell ref="I4:I5"/>
    <mergeCell ref="J4:J5"/>
    <mergeCell ref="A4:A5"/>
    <mergeCell ref="B4:B5"/>
    <mergeCell ref="C4:C5"/>
    <mergeCell ref="D4:D5"/>
    <mergeCell ref="E4:E5"/>
    <mergeCell ref="F4:F5"/>
    <mergeCell ref="A34:A41"/>
    <mergeCell ref="B34:B41"/>
    <mergeCell ref="C34:C41"/>
    <mergeCell ref="D34:D41"/>
    <mergeCell ref="E34:E37"/>
    <mergeCell ref="F34:F37"/>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4097" r:id="rId4">
          <objectPr defaultSize="0" autoPict="0" r:id="rId5">
            <anchor moveWithCells="1" sizeWithCells="1">
              <from>
                <xdr:col>0</xdr:col>
                <xdr:colOff>323850</xdr:colOff>
                <xdr:row>0</xdr:row>
                <xdr:rowOff>114300</xdr:rowOff>
              </from>
              <to>
                <xdr:col>1</xdr:col>
                <xdr:colOff>695325</xdr:colOff>
                <xdr:row>2</xdr:row>
                <xdr:rowOff>114300</xdr:rowOff>
              </to>
            </anchor>
          </objectPr>
        </oleObject>
      </mc:Choice>
      <mc:Fallback>
        <oleObject progId="PBrush"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_x00f1_o xmlns="3845dc78-9c4e-4a50-b0f4-60d6eb63bf48">2017</A_x00f1_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140A2EF6CD07144BA75104285A38F83" ma:contentTypeVersion="1" ma:contentTypeDescription="Crear nuevo documento." ma:contentTypeScope="" ma:versionID="eb9a0d72f7d2568fccdcda528e795922">
  <xsd:schema xmlns:xsd="http://www.w3.org/2001/XMLSchema" xmlns:xs="http://www.w3.org/2001/XMLSchema" xmlns:p="http://schemas.microsoft.com/office/2006/metadata/properties" xmlns:ns2="3845dc78-9c4e-4a50-b0f4-60d6eb63bf48" targetNamespace="http://schemas.microsoft.com/office/2006/metadata/properties" ma:root="true" ma:fieldsID="7a5527a5435f23f2adb2bc66d48616bd" ns2:_="">
    <xsd:import namespace="3845dc78-9c4e-4a50-b0f4-60d6eb63bf48"/>
    <xsd:element name="properties">
      <xsd:complexType>
        <xsd:sequence>
          <xsd:element name="documentManagement">
            <xsd:complexType>
              <xsd:all>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45dc78-9c4e-4a50-b0f4-60d6eb63bf48" elementFormDefault="qualified">
    <xsd:import namespace="http://schemas.microsoft.com/office/2006/documentManagement/types"/>
    <xsd:import namespace="http://schemas.microsoft.com/office/infopath/2007/PartnerControls"/>
    <xsd:element name="A_x00f1_o" ma:index="8" nillable="true" ma:displayName="Año" ma:default="2019"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02A9A9-9EB6-4788-AE70-58506C28D622}"/>
</file>

<file path=customXml/itemProps2.xml><?xml version="1.0" encoding="utf-8"?>
<ds:datastoreItem xmlns:ds="http://schemas.openxmlformats.org/officeDocument/2006/customXml" ds:itemID="{E8AFF54F-3810-4E7F-BC71-97B869302BFE}"/>
</file>

<file path=customXml/itemProps3.xml><?xml version="1.0" encoding="utf-8"?>
<ds:datastoreItem xmlns:ds="http://schemas.openxmlformats.org/officeDocument/2006/customXml" ds:itemID="{D8AE0A79-C9A5-49C9-8F6C-C1464F95B0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Estr. Sectorial 2017</vt:lpstr>
    </vt:vector>
  </TitlesOfParts>
  <Company>EEC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BERNARDO ANTONIO CASTANO</dc:creator>
  <cp:lastModifiedBy>Victor Ernesto Preciado Arias</cp:lastModifiedBy>
  <dcterms:created xsi:type="dcterms:W3CDTF">2016-11-30T16:05:14Z</dcterms:created>
  <dcterms:modified xsi:type="dcterms:W3CDTF">2017-12-20T21:03:48Z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0x0101005140A2EF6CD07144BA75104285A38F83</vt:lpwstr>
  </property>
</Properties>
</file>