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128" documentId="8_{71288A11-5C4A-4E9D-9790-2BA65A5330FE}" xr6:coauthVersionLast="47" xr6:coauthVersionMax="47" xr10:uidLastSave="{2156694E-7569-444E-B0C1-186A048D720E}"/>
  <bookViews>
    <workbookView xWindow="-110" yWindow="-110" windowWidth="38620" windowHeight="21100" activeTab="5"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30" l="1"/>
  <c r="B9" i="15" s="1"/>
  <c r="J10" i="30"/>
  <c r="J11" i="30"/>
  <c r="J12" i="30"/>
  <c r="J13" i="30"/>
  <c r="J14" i="30"/>
  <c r="J15" i="30"/>
  <c r="J16" i="30"/>
  <c r="J17" i="30"/>
  <c r="J18" i="30"/>
  <c r="J19" i="30"/>
  <c r="J20" i="30"/>
  <c r="J21" i="30"/>
  <c r="J22" i="30"/>
  <c r="J23" i="30"/>
  <c r="J24" i="30"/>
  <c r="J25" i="30"/>
  <c r="J26" i="30"/>
  <c r="J27" i="30"/>
  <c r="J28" i="30"/>
  <c r="E10" i="30"/>
  <c r="E11" i="30"/>
  <c r="F14" i="39"/>
  <c r="G14" i="39"/>
  <c r="H14" i="39"/>
  <c r="J14" i="39"/>
  <c r="K14" i="39" s="1"/>
  <c r="M14" i="39"/>
  <c r="N14" i="39" s="1"/>
  <c r="O14" i="39"/>
  <c r="P14" i="39"/>
  <c r="Q14" i="39"/>
  <c r="R14" i="39"/>
  <c r="F15" i="39"/>
  <c r="G15" i="39"/>
  <c r="H15" i="39"/>
  <c r="J15" i="39"/>
  <c r="K15" i="39" s="1"/>
  <c r="M15" i="39"/>
  <c r="N15" i="39"/>
  <c r="O15" i="39"/>
  <c r="P15" i="39"/>
  <c r="Q15" i="39"/>
  <c r="R15" i="39"/>
  <c r="F16" i="39"/>
  <c r="G16" i="39"/>
  <c r="H16" i="39"/>
  <c r="I16" i="39"/>
  <c r="J16" i="39"/>
  <c r="K16" i="39"/>
  <c r="M16" i="39"/>
  <c r="N16" i="39"/>
  <c r="O16" i="39"/>
  <c r="P16" i="39"/>
  <c r="Q16" i="39"/>
  <c r="R16" i="39"/>
  <c r="F17" i="39"/>
  <c r="G17" i="39"/>
  <c r="H17" i="39"/>
  <c r="I17" i="39" s="1"/>
  <c r="J17" i="39"/>
  <c r="K17" i="39"/>
  <c r="M17" i="39"/>
  <c r="N17" i="39" s="1"/>
  <c r="O17" i="39"/>
  <c r="P17" i="39"/>
  <c r="Q17" i="39"/>
  <c r="R17" i="39"/>
  <c r="F18" i="39"/>
  <c r="G18" i="39"/>
  <c r="H18" i="39"/>
  <c r="I18" i="39"/>
  <c r="J18" i="39"/>
  <c r="K18" i="39" s="1"/>
  <c r="M18" i="39"/>
  <c r="N18" i="39" s="1"/>
  <c r="O18" i="39"/>
  <c r="P18" i="39"/>
  <c r="Q18" i="39"/>
  <c r="R18" i="39"/>
  <c r="F19" i="39"/>
  <c r="G19" i="39"/>
  <c r="I19" i="39" s="1"/>
  <c r="H19" i="39"/>
  <c r="J19" i="39"/>
  <c r="K19" i="39"/>
  <c r="M19" i="39"/>
  <c r="N19" i="39" s="1"/>
  <c r="O19" i="39"/>
  <c r="P19" i="39"/>
  <c r="Q19" i="39"/>
  <c r="R19" i="39"/>
  <c r="F20" i="39"/>
  <c r="G20" i="39"/>
  <c r="H20" i="39"/>
  <c r="I20" i="39"/>
  <c r="J20" i="39"/>
  <c r="K20" i="39"/>
  <c r="M20" i="39"/>
  <c r="N20" i="39"/>
  <c r="O20" i="39"/>
  <c r="P20" i="39"/>
  <c r="Q20" i="39"/>
  <c r="R20" i="39"/>
  <c r="F21" i="39"/>
  <c r="G21" i="39"/>
  <c r="H21" i="39"/>
  <c r="I21" i="39"/>
  <c r="J21" i="39"/>
  <c r="K21" i="39"/>
  <c r="M21" i="39"/>
  <c r="N21" i="39"/>
  <c r="O21" i="39"/>
  <c r="P21" i="39"/>
  <c r="Q21" i="39"/>
  <c r="R21" i="39"/>
  <c r="F22" i="39"/>
  <c r="G22" i="39"/>
  <c r="H22" i="39"/>
  <c r="I22" i="39"/>
  <c r="J22" i="39"/>
  <c r="K22" i="39"/>
  <c r="M22" i="39"/>
  <c r="N22" i="39"/>
  <c r="O22" i="39"/>
  <c r="P22" i="39"/>
  <c r="Q22" i="39"/>
  <c r="R22" i="39"/>
  <c r="F23" i="39"/>
  <c r="G23" i="39"/>
  <c r="H23" i="39"/>
  <c r="I23" i="39"/>
  <c r="J23" i="39"/>
  <c r="K23" i="39"/>
  <c r="M23" i="39"/>
  <c r="N23" i="39"/>
  <c r="O23" i="39"/>
  <c r="P23" i="39"/>
  <c r="Q23" i="39"/>
  <c r="R23" i="39"/>
  <c r="F24" i="39"/>
  <c r="G24" i="39"/>
  <c r="H24" i="39"/>
  <c r="I24" i="39"/>
  <c r="J24" i="39"/>
  <c r="K24" i="39"/>
  <c r="M24" i="39"/>
  <c r="N24" i="39"/>
  <c r="O24" i="39"/>
  <c r="P24" i="39"/>
  <c r="Q24" i="39"/>
  <c r="R24" i="39"/>
  <c r="F25" i="39"/>
  <c r="G25" i="39"/>
  <c r="H25" i="39"/>
  <c r="I25" i="39"/>
  <c r="J25" i="39"/>
  <c r="K25" i="39"/>
  <c r="M25" i="39"/>
  <c r="N25" i="39"/>
  <c r="O25" i="39"/>
  <c r="P25" i="39"/>
  <c r="Q25" i="39"/>
  <c r="R25" i="39"/>
  <c r="F26" i="39"/>
  <c r="G26" i="39"/>
  <c r="H26" i="39"/>
  <c r="I26" i="39"/>
  <c r="J26" i="39"/>
  <c r="K26" i="39"/>
  <c r="M26" i="39"/>
  <c r="N26" i="39"/>
  <c r="O26" i="39"/>
  <c r="P26" i="39"/>
  <c r="Q26" i="39"/>
  <c r="R26" i="39"/>
  <c r="F27" i="39"/>
  <c r="G27" i="39"/>
  <c r="H27" i="39"/>
  <c r="I27" i="39"/>
  <c r="J27" i="39"/>
  <c r="K27" i="39"/>
  <c r="M27" i="39"/>
  <c r="N27" i="39"/>
  <c r="O27" i="39"/>
  <c r="P27" i="39"/>
  <c r="Q27" i="39"/>
  <c r="R27" i="39"/>
  <c r="F28" i="39"/>
  <c r="G28" i="39"/>
  <c r="H28" i="39"/>
  <c r="I28" i="39"/>
  <c r="J28" i="39"/>
  <c r="K28" i="39"/>
  <c r="M28" i="39"/>
  <c r="N28" i="39"/>
  <c r="O28" i="39"/>
  <c r="P28" i="39"/>
  <c r="Q28" i="39"/>
  <c r="R28" i="39"/>
  <c r="F29" i="39"/>
  <c r="G29" i="39"/>
  <c r="H29" i="39"/>
  <c r="I29" i="39"/>
  <c r="J29" i="39"/>
  <c r="K29" i="39"/>
  <c r="M29" i="39"/>
  <c r="N29" i="39"/>
  <c r="O29" i="39"/>
  <c r="P29" i="39"/>
  <c r="Q29" i="39"/>
  <c r="R29" i="39"/>
  <c r="F30" i="39"/>
  <c r="G30" i="39"/>
  <c r="H30" i="39"/>
  <c r="I30" i="39"/>
  <c r="J30" i="39"/>
  <c r="K30" i="39"/>
  <c r="M30" i="39"/>
  <c r="N30" i="39"/>
  <c r="O30" i="39"/>
  <c r="P30" i="39"/>
  <c r="Q30" i="39"/>
  <c r="R30" i="39"/>
  <c r="F31" i="39"/>
  <c r="G31" i="39"/>
  <c r="H31" i="39"/>
  <c r="I31" i="39"/>
  <c r="J31" i="39"/>
  <c r="K31" i="39"/>
  <c r="M31" i="39"/>
  <c r="N31" i="39"/>
  <c r="O31" i="39"/>
  <c r="P31" i="39"/>
  <c r="Q31" i="39"/>
  <c r="R31" i="39"/>
  <c r="F32" i="39"/>
  <c r="G32" i="39"/>
  <c r="H32" i="39"/>
  <c r="I32" i="39"/>
  <c r="J32" i="39"/>
  <c r="K32" i="39"/>
  <c r="M32" i="39"/>
  <c r="N32" i="39"/>
  <c r="O32" i="39"/>
  <c r="P32" i="39"/>
  <c r="Q32" i="39"/>
  <c r="R32" i="39"/>
  <c r="F33" i="39"/>
  <c r="G33" i="39"/>
  <c r="H33" i="39"/>
  <c r="I33" i="39"/>
  <c r="J33" i="39"/>
  <c r="K33" i="39"/>
  <c r="M33" i="39"/>
  <c r="N33" i="39"/>
  <c r="O33" i="39"/>
  <c r="P33" i="39"/>
  <c r="Q33" i="39"/>
  <c r="R33" i="39"/>
  <c r="F34" i="39"/>
  <c r="G34" i="39"/>
  <c r="H34" i="39"/>
  <c r="I34" i="39"/>
  <c r="J34" i="39"/>
  <c r="K34" i="39"/>
  <c r="M34" i="39"/>
  <c r="N34" i="39"/>
  <c r="O34" i="39"/>
  <c r="P34" i="39"/>
  <c r="Q34" i="39"/>
  <c r="R34" i="39"/>
  <c r="F35" i="39"/>
  <c r="I35" i="39" s="1"/>
  <c r="G35" i="39"/>
  <c r="H35" i="39"/>
  <c r="J35" i="39"/>
  <c r="K35" i="39"/>
  <c r="M35" i="39"/>
  <c r="N35" i="39"/>
  <c r="O35" i="39"/>
  <c r="P35" i="39"/>
  <c r="Q35" i="39"/>
  <c r="R35" i="39"/>
  <c r="F36" i="39"/>
  <c r="I36" i="39" s="1"/>
  <c r="G36" i="39"/>
  <c r="H36" i="39"/>
  <c r="J36" i="39"/>
  <c r="K36" i="39"/>
  <c r="M36" i="39"/>
  <c r="N36" i="39"/>
  <c r="O36" i="39"/>
  <c r="P36" i="39"/>
  <c r="Q36" i="39"/>
  <c r="R36" i="39"/>
  <c r="F37" i="39"/>
  <c r="G37" i="39"/>
  <c r="H37" i="39"/>
  <c r="I37" i="39"/>
  <c r="J37" i="39"/>
  <c r="K37" i="39"/>
  <c r="M37" i="39"/>
  <c r="N37" i="39"/>
  <c r="O37" i="39"/>
  <c r="P37" i="39"/>
  <c r="Q37" i="39"/>
  <c r="R37" i="39"/>
  <c r="F38" i="39"/>
  <c r="I38" i="39" s="1"/>
  <c r="G38" i="39"/>
  <c r="H38" i="39"/>
  <c r="J38" i="39"/>
  <c r="K38" i="39"/>
  <c r="M38" i="39"/>
  <c r="N38" i="39"/>
  <c r="O38" i="39"/>
  <c r="P38" i="39"/>
  <c r="Q38" i="39"/>
  <c r="R38" i="39"/>
  <c r="F39" i="39"/>
  <c r="G39" i="39"/>
  <c r="H39" i="39"/>
  <c r="I39" i="39"/>
  <c r="J39" i="39"/>
  <c r="K39" i="39"/>
  <c r="M39" i="39"/>
  <c r="N39" i="39"/>
  <c r="O39" i="39"/>
  <c r="P39" i="39"/>
  <c r="Q39" i="39"/>
  <c r="R39" i="39"/>
  <c r="F40" i="39"/>
  <c r="G40" i="39"/>
  <c r="H40" i="39"/>
  <c r="I40" i="39"/>
  <c r="J40" i="39"/>
  <c r="K40" i="39"/>
  <c r="M40" i="39"/>
  <c r="N40" i="39"/>
  <c r="O40" i="39"/>
  <c r="P40" i="39"/>
  <c r="Q40" i="39"/>
  <c r="R40" i="39"/>
  <c r="F41" i="39"/>
  <c r="G41" i="39"/>
  <c r="H41" i="39"/>
  <c r="I41" i="39"/>
  <c r="J41" i="39"/>
  <c r="K41" i="39"/>
  <c r="M41" i="39"/>
  <c r="N41" i="39"/>
  <c r="O41" i="39"/>
  <c r="P41" i="39"/>
  <c r="Q41" i="39"/>
  <c r="R41" i="39"/>
  <c r="F42" i="39"/>
  <c r="G42" i="39"/>
  <c r="H42" i="39"/>
  <c r="I42" i="39"/>
  <c r="J42" i="39"/>
  <c r="K42" i="39"/>
  <c r="M42" i="39"/>
  <c r="N42" i="39"/>
  <c r="O42" i="39"/>
  <c r="P42" i="39"/>
  <c r="Q42" i="39"/>
  <c r="R42" i="39"/>
  <c r="F43" i="39"/>
  <c r="I43" i="39" s="1"/>
  <c r="G43" i="39"/>
  <c r="H43" i="39"/>
  <c r="J43" i="39"/>
  <c r="K43" i="39"/>
  <c r="M43" i="39"/>
  <c r="N43" i="39"/>
  <c r="O43" i="39"/>
  <c r="P43" i="39"/>
  <c r="Q43" i="39"/>
  <c r="R43" i="39"/>
  <c r="F44" i="39"/>
  <c r="I44" i="39" s="1"/>
  <c r="G44" i="39"/>
  <c r="H44" i="39"/>
  <c r="J44" i="39"/>
  <c r="K44" i="39"/>
  <c r="M44" i="39"/>
  <c r="N44" i="39"/>
  <c r="O44" i="39"/>
  <c r="P44" i="39"/>
  <c r="Q44" i="39"/>
  <c r="R44" i="39"/>
  <c r="F45" i="39"/>
  <c r="G45" i="39"/>
  <c r="H45" i="39"/>
  <c r="I45" i="39"/>
  <c r="J45" i="39"/>
  <c r="K45" i="39"/>
  <c r="M45" i="39"/>
  <c r="N45" i="39"/>
  <c r="O45" i="39"/>
  <c r="P45" i="39"/>
  <c r="Q45" i="39"/>
  <c r="R45" i="39"/>
  <c r="F46" i="39"/>
  <c r="I46" i="39" s="1"/>
  <c r="G46" i="39"/>
  <c r="H46" i="39"/>
  <c r="J46" i="39"/>
  <c r="K46" i="39"/>
  <c r="M46" i="39"/>
  <c r="N46" i="39"/>
  <c r="O46" i="39"/>
  <c r="P46" i="39"/>
  <c r="Q46" i="39"/>
  <c r="R46" i="39"/>
  <c r="F47" i="39"/>
  <c r="G47" i="39"/>
  <c r="H47" i="39"/>
  <c r="I47" i="39"/>
  <c r="J47" i="39"/>
  <c r="K47" i="39"/>
  <c r="M47" i="39"/>
  <c r="N47" i="39"/>
  <c r="O47" i="39"/>
  <c r="P47" i="39"/>
  <c r="Q47" i="39"/>
  <c r="R47" i="39"/>
  <c r="F48" i="39"/>
  <c r="G48" i="39"/>
  <c r="H48" i="39"/>
  <c r="I48" i="39"/>
  <c r="J48" i="39"/>
  <c r="K48" i="39"/>
  <c r="M48" i="39"/>
  <c r="N48" i="39"/>
  <c r="O48" i="39"/>
  <c r="P48" i="39"/>
  <c r="Q48" i="39"/>
  <c r="R48" i="39"/>
  <c r="F49" i="39"/>
  <c r="G49" i="39"/>
  <c r="H49" i="39"/>
  <c r="I49" i="39"/>
  <c r="J49" i="39"/>
  <c r="K49" i="39"/>
  <c r="M49" i="39"/>
  <c r="N49" i="39"/>
  <c r="O49" i="39"/>
  <c r="P49" i="39"/>
  <c r="Q49" i="39"/>
  <c r="R49" i="39"/>
  <c r="F50" i="39"/>
  <c r="G50" i="39"/>
  <c r="H50" i="39"/>
  <c r="I50" i="39"/>
  <c r="J50" i="39"/>
  <c r="K50" i="39"/>
  <c r="M50" i="39"/>
  <c r="N50" i="39" s="1"/>
  <c r="O50" i="39"/>
  <c r="P50" i="39"/>
  <c r="Q50" i="39"/>
  <c r="R50" i="39"/>
  <c r="F51" i="39"/>
  <c r="G51" i="39"/>
  <c r="H51" i="39"/>
  <c r="I51" i="39"/>
  <c r="J51" i="39"/>
  <c r="K51" i="39"/>
  <c r="M51" i="39"/>
  <c r="N51" i="39"/>
  <c r="O51" i="39"/>
  <c r="P51" i="39"/>
  <c r="Q51" i="39"/>
  <c r="R51" i="39"/>
  <c r="F52" i="39"/>
  <c r="I52" i="39" s="1"/>
  <c r="G52" i="39"/>
  <c r="H52" i="39"/>
  <c r="J52" i="39"/>
  <c r="K52" i="39"/>
  <c r="M52" i="39"/>
  <c r="N52" i="39"/>
  <c r="O52" i="39"/>
  <c r="P52" i="39"/>
  <c r="Q52" i="39"/>
  <c r="R52" i="39"/>
  <c r="F53" i="39"/>
  <c r="G53" i="39"/>
  <c r="H53" i="39"/>
  <c r="I53" i="39"/>
  <c r="J53" i="39"/>
  <c r="K53" i="39"/>
  <c r="M53" i="39"/>
  <c r="N53" i="39" s="1"/>
  <c r="O53" i="39"/>
  <c r="P53" i="39"/>
  <c r="Q53" i="39"/>
  <c r="R53" i="39"/>
  <c r="F54" i="39"/>
  <c r="G54" i="39"/>
  <c r="H54" i="39"/>
  <c r="I54" i="39"/>
  <c r="J54" i="39"/>
  <c r="K54" i="39"/>
  <c r="M54" i="39"/>
  <c r="N54" i="39" s="1"/>
  <c r="O54" i="39"/>
  <c r="P54" i="39"/>
  <c r="Q54" i="39"/>
  <c r="R54" i="39"/>
  <c r="F55" i="39"/>
  <c r="G55" i="39"/>
  <c r="H55" i="39"/>
  <c r="I55" i="39"/>
  <c r="J55" i="39"/>
  <c r="K55" i="39"/>
  <c r="M55" i="39"/>
  <c r="N55" i="39"/>
  <c r="O55" i="39"/>
  <c r="P55" i="39"/>
  <c r="Q55" i="39"/>
  <c r="R55" i="39"/>
  <c r="F56" i="39"/>
  <c r="I56" i="39" s="1"/>
  <c r="G56" i="39"/>
  <c r="H56" i="39"/>
  <c r="J56" i="39"/>
  <c r="K56" i="39"/>
  <c r="M56" i="39"/>
  <c r="N56" i="39"/>
  <c r="O56" i="39"/>
  <c r="P56" i="39"/>
  <c r="Q56" i="39"/>
  <c r="R56" i="39"/>
  <c r="F57" i="39"/>
  <c r="G57" i="39"/>
  <c r="H57" i="39"/>
  <c r="I57" i="39"/>
  <c r="J57" i="39"/>
  <c r="K57" i="39"/>
  <c r="M57" i="39"/>
  <c r="N57" i="39" s="1"/>
  <c r="O57" i="39"/>
  <c r="P57" i="39"/>
  <c r="Q57" i="39"/>
  <c r="R57" i="39"/>
  <c r="F58" i="39"/>
  <c r="G58" i="39"/>
  <c r="H58" i="39"/>
  <c r="I58" i="39"/>
  <c r="J58" i="39"/>
  <c r="K58" i="39"/>
  <c r="M58" i="39"/>
  <c r="N58" i="39" s="1"/>
  <c r="O58" i="39"/>
  <c r="P58" i="39"/>
  <c r="Q58" i="39"/>
  <c r="R58" i="39"/>
  <c r="F59" i="39"/>
  <c r="G59" i="39"/>
  <c r="H59" i="39"/>
  <c r="I59" i="39"/>
  <c r="J59" i="39"/>
  <c r="K59" i="39"/>
  <c r="M59" i="39"/>
  <c r="N59" i="39"/>
  <c r="O59" i="39"/>
  <c r="P59" i="39"/>
  <c r="Q59" i="39"/>
  <c r="R59" i="39"/>
  <c r="F60" i="39"/>
  <c r="G60" i="39"/>
  <c r="H60" i="39"/>
  <c r="I60" i="39"/>
  <c r="J60" i="39"/>
  <c r="K60" i="39"/>
  <c r="M60" i="39"/>
  <c r="N60" i="39"/>
  <c r="O60" i="39"/>
  <c r="P60" i="39"/>
  <c r="Q60" i="39"/>
  <c r="R60" i="39"/>
  <c r="F61" i="39"/>
  <c r="I61" i="39" s="1"/>
  <c r="G61" i="39"/>
  <c r="H61" i="39"/>
  <c r="J61" i="39"/>
  <c r="K61" i="39"/>
  <c r="M61" i="39"/>
  <c r="N61" i="39"/>
  <c r="O61" i="39"/>
  <c r="P61" i="39"/>
  <c r="Q61" i="39"/>
  <c r="R61" i="39"/>
  <c r="F62" i="39"/>
  <c r="I62" i="39" s="1"/>
  <c r="G62" i="39"/>
  <c r="H62" i="39"/>
  <c r="J62" i="39"/>
  <c r="K62" i="39"/>
  <c r="M62" i="39"/>
  <c r="N62" i="39"/>
  <c r="O62" i="39"/>
  <c r="P62" i="39"/>
  <c r="Q62" i="39"/>
  <c r="R62" i="39"/>
  <c r="F63" i="39"/>
  <c r="I63" i="39" s="1"/>
  <c r="G63" i="39"/>
  <c r="H63" i="39"/>
  <c r="J63" i="39"/>
  <c r="K63" i="39"/>
  <c r="M63" i="39"/>
  <c r="N63" i="39"/>
  <c r="O63" i="39"/>
  <c r="P63" i="39"/>
  <c r="Q63" i="39"/>
  <c r="R63" i="39"/>
  <c r="F64" i="39"/>
  <c r="I64" i="39" s="1"/>
  <c r="G64" i="39"/>
  <c r="H64" i="39"/>
  <c r="J64" i="39"/>
  <c r="K64" i="39"/>
  <c r="M64" i="39"/>
  <c r="N64" i="39"/>
  <c r="O64" i="39"/>
  <c r="P64" i="39"/>
  <c r="Q64" i="39"/>
  <c r="R64" i="39"/>
  <c r="F65" i="39"/>
  <c r="I65" i="39" s="1"/>
  <c r="G65" i="39"/>
  <c r="H65" i="39"/>
  <c r="J65" i="39"/>
  <c r="K65" i="39"/>
  <c r="M65" i="39"/>
  <c r="N65" i="39"/>
  <c r="O65" i="39"/>
  <c r="P65" i="39"/>
  <c r="Q65" i="39"/>
  <c r="R65" i="39"/>
  <c r="F66" i="39"/>
  <c r="I66" i="39" s="1"/>
  <c r="G66" i="39"/>
  <c r="H66" i="39"/>
  <c r="J66" i="39"/>
  <c r="K66" i="39"/>
  <c r="M66" i="39"/>
  <c r="N66" i="39"/>
  <c r="O66" i="39"/>
  <c r="P66" i="39"/>
  <c r="Q66" i="39"/>
  <c r="R66" i="39"/>
  <c r="F67" i="39"/>
  <c r="I67" i="39" s="1"/>
  <c r="G67" i="39"/>
  <c r="H67" i="39"/>
  <c r="J67" i="39"/>
  <c r="K67" i="39"/>
  <c r="M67" i="39"/>
  <c r="N67" i="39"/>
  <c r="O67" i="39"/>
  <c r="P67" i="39"/>
  <c r="Q67" i="39"/>
  <c r="R67" i="39"/>
  <c r="F68" i="39"/>
  <c r="I68" i="39" s="1"/>
  <c r="G68" i="39"/>
  <c r="H68" i="39"/>
  <c r="J68" i="39"/>
  <c r="K68" i="39"/>
  <c r="M68" i="39"/>
  <c r="N68" i="39"/>
  <c r="O68" i="39"/>
  <c r="P68" i="39"/>
  <c r="Q68" i="39"/>
  <c r="R68" i="39"/>
  <c r="F69" i="39"/>
  <c r="I69" i="39" s="1"/>
  <c r="G69" i="39"/>
  <c r="H69" i="39"/>
  <c r="J69" i="39"/>
  <c r="K69" i="39"/>
  <c r="M69" i="39"/>
  <c r="N69" i="39"/>
  <c r="O69" i="39"/>
  <c r="P69" i="39"/>
  <c r="Q69" i="39"/>
  <c r="R69" i="39"/>
  <c r="F70" i="39"/>
  <c r="I70" i="39" s="1"/>
  <c r="G70" i="39"/>
  <c r="H70" i="39"/>
  <c r="J70" i="39"/>
  <c r="K70" i="39"/>
  <c r="M70" i="39"/>
  <c r="N70" i="39"/>
  <c r="O70" i="39"/>
  <c r="P70" i="39"/>
  <c r="Q70" i="39"/>
  <c r="R70" i="39"/>
  <c r="F71" i="39"/>
  <c r="I71" i="39" s="1"/>
  <c r="G71" i="39"/>
  <c r="H71" i="39"/>
  <c r="J71" i="39"/>
  <c r="K71" i="39"/>
  <c r="M71" i="39"/>
  <c r="N71" i="39"/>
  <c r="O71" i="39"/>
  <c r="P71" i="39"/>
  <c r="Q71" i="39"/>
  <c r="R71" i="39"/>
  <c r="F72" i="39"/>
  <c r="I72" i="39" s="1"/>
  <c r="G72" i="39"/>
  <c r="H72" i="39"/>
  <c r="J72" i="39"/>
  <c r="K72" i="39"/>
  <c r="M72" i="39"/>
  <c r="N72" i="39"/>
  <c r="O72" i="39"/>
  <c r="P72" i="39"/>
  <c r="Q72" i="39"/>
  <c r="R72" i="39"/>
  <c r="F73" i="39"/>
  <c r="I73" i="39" s="1"/>
  <c r="G73" i="39"/>
  <c r="H73" i="39"/>
  <c r="J73" i="39"/>
  <c r="K73" i="39"/>
  <c r="M73" i="39"/>
  <c r="N73" i="39"/>
  <c r="O73" i="39"/>
  <c r="P73" i="39"/>
  <c r="Q73" i="39"/>
  <c r="R73" i="39"/>
  <c r="F74" i="39"/>
  <c r="I74" i="39" s="1"/>
  <c r="G74" i="39"/>
  <c r="H74" i="39"/>
  <c r="J74" i="39"/>
  <c r="K74" i="39"/>
  <c r="M74" i="39"/>
  <c r="N74" i="39"/>
  <c r="O74" i="39"/>
  <c r="P74" i="39"/>
  <c r="Q74" i="39"/>
  <c r="R74" i="39"/>
  <c r="F75" i="39"/>
  <c r="I75" i="39" s="1"/>
  <c r="G75" i="39"/>
  <c r="H75" i="39"/>
  <c r="J75" i="39"/>
  <c r="K75" i="39"/>
  <c r="M75" i="39"/>
  <c r="N75" i="39" s="1"/>
  <c r="O75" i="39"/>
  <c r="P75" i="39"/>
  <c r="Q75" i="39"/>
  <c r="R75" i="39"/>
  <c r="F76" i="39"/>
  <c r="G76" i="39"/>
  <c r="I76" i="39" s="1"/>
  <c r="H76" i="39"/>
  <c r="J76" i="39"/>
  <c r="K76" i="39"/>
  <c r="M76" i="39"/>
  <c r="N76" i="39" s="1"/>
  <c r="O76" i="39"/>
  <c r="P76" i="39"/>
  <c r="Q76" i="39"/>
  <c r="R76" i="39"/>
  <c r="F77" i="39"/>
  <c r="I77" i="39" s="1"/>
  <c r="G77" i="39"/>
  <c r="H77" i="39"/>
  <c r="J77" i="39"/>
  <c r="K77" i="39" s="1"/>
  <c r="M77" i="39"/>
  <c r="N77" i="39" s="1"/>
  <c r="O77" i="39"/>
  <c r="P77" i="39"/>
  <c r="Q77" i="39"/>
  <c r="R77" i="39"/>
  <c r="F78" i="39"/>
  <c r="G78" i="39"/>
  <c r="H78" i="39"/>
  <c r="I78" i="39"/>
  <c r="J78" i="39"/>
  <c r="K78" i="39"/>
  <c r="M78" i="39"/>
  <c r="N78" i="39" s="1"/>
  <c r="O78" i="39"/>
  <c r="P78" i="39"/>
  <c r="Q78" i="39"/>
  <c r="R78" i="39"/>
  <c r="F79" i="39"/>
  <c r="I79" i="39" s="1"/>
  <c r="G79" i="39"/>
  <c r="H79" i="39"/>
  <c r="J79" i="39"/>
  <c r="K79" i="39" s="1"/>
  <c r="M79" i="39"/>
  <c r="N79" i="39" s="1"/>
  <c r="O79" i="39"/>
  <c r="P79" i="39"/>
  <c r="Q79" i="39"/>
  <c r="R79" i="39"/>
  <c r="F80" i="39"/>
  <c r="G80" i="39"/>
  <c r="H80" i="39"/>
  <c r="I80" i="39" s="1"/>
  <c r="J80" i="39"/>
  <c r="K80" i="39"/>
  <c r="M80" i="39"/>
  <c r="N80" i="39" s="1"/>
  <c r="O80" i="39"/>
  <c r="P80" i="39"/>
  <c r="Q80" i="39"/>
  <c r="R80" i="39"/>
  <c r="F81" i="39"/>
  <c r="G81" i="39"/>
  <c r="H81" i="39"/>
  <c r="I81" i="39"/>
  <c r="J81" i="39"/>
  <c r="K81" i="39" s="1"/>
  <c r="M81" i="39"/>
  <c r="N81" i="39" s="1"/>
  <c r="O81" i="39"/>
  <c r="P81" i="39"/>
  <c r="Q81" i="39"/>
  <c r="R81" i="39"/>
  <c r="F82" i="39"/>
  <c r="G82" i="39"/>
  <c r="I82" i="39" s="1"/>
  <c r="H82" i="39"/>
  <c r="J82" i="39"/>
  <c r="K82" i="39" s="1"/>
  <c r="M82" i="39"/>
  <c r="N82" i="39" s="1"/>
  <c r="O82" i="39"/>
  <c r="P82" i="39"/>
  <c r="Q82" i="39"/>
  <c r="R82" i="39"/>
  <c r="F83" i="39"/>
  <c r="I83" i="39" s="1"/>
  <c r="G83" i="39"/>
  <c r="H83" i="39"/>
  <c r="J83" i="39"/>
  <c r="K83" i="39"/>
  <c r="M83" i="39"/>
  <c r="N83" i="39" s="1"/>
  <c r="O83" i="39"/>
  <c r="P83" i="39"/>
  <c r="Q83" i="39"/>
  <c r="R83" i="39"/>
  <c r="F84" i="39"/>
  <c r="G84" i="39"/>
  <c r="I84" i="39" s="1"/>
  <c r="H84" i="39"/>
  <c r="J84" i="39"/>
  <c r="K84" i="39" s="1"/>
  <c r="M84" i="39"/>
  <c r="N84" i="39" s="1"/>
  <c r="O84" i="39"/>
  <c r="P84" i="39"/>
  <c r="Q84" i="39"/>
  <c r="R84" i="39"/>
  <c r="F85" i="39"/>
  <c r="I85" i="39" s="1"/>
  <c r="G85" i="39"/>
  <c r="H85" i="39"/>
  <c r="J85" i="39"/>
  <c r="K85" i="39" s="1"/>
  <c r="M85" i="39"/>
  <c r="N85" i="39" s="1"/>
  <c r="O85" i="39"/>
  <c r="P85" i="39"/>
  <c r="Q85" i="39"/>
  <c r="R85" i="39"/>
  <c r="F86" i="39"/>
  <c r="G86" i="39"/>
  <c r="H86" i="39"/>
  <c r="I86" i="39"/>
  <c r="J86" i="39"/>
  <c r="K86" i="39"/>
  <c r="M86" i="39"/>
  <c r="N86" i="39" s="1"/>
  <c r="O86" i="39"/>
  <c r="P86" i="39"/>
  <c r="Q86" i="39"/>
  <c r="R86" i="39"/>
  <c r="F87" i="39"/>
  <c r="I87" i="39" s="1"/>
  <c r="G87" i="39"/>
  <c r="H87" i="39"/>
  <c r="J87" i="39"/>
  <c r="K87" i="39" s="1"/>
  <c r="M87" i="39"/>
  <c r="N87" i="39" s="1"/>
  <c r="O87" i="39"/>
  <c r="P87" i="39"/>
  <c r="Q87" i="39"/>
  <c r="R87" i="39"/>
  <c r="F88" i="39"/>
  <c r="G88" i="39"/>
  <c r="H88" i="39"/>
  <c r="I88" i="39" s="1"/>
  <c r="J88" i="39"/>
  <c r="K88" i="39"/>
  <c r="M88" i="39"/>
  <c r="N88" i="39" s="1"/>
  <c r="O88" i="39"/>
  <c r="P88" i="39"/>
  <c r="Q88" i="39"/>
  <c r="R88" i="39"/>
  <c r="F89" i="39"/>
  <c r="G89" i="39"/>
  <c r="H89" i="39"/>
  <c r="I89" i="39"/>
  <c r="J89" i="39"/>
  <c r="K89" i="39" s="1"/>
  <c r="M89" i="39"/>
  <c r="N89" i="39" s="1"/>
  <c r="O89" i="39"/>
  <c r="P89" i="39"/>
  <c r="Q89" i="39"/>
  <c r="R89" i="39"/>
  <c r="F90" i="39"/>
  <c r="G90" i="39"/>
  <c r="I90" i="39" s="1"/>
  <c r="H90" i="39"/>
  <c r="J90" i="39"/>
  <c r="K90" i="39" s="1"/>
  <c r="M90" i="39"/>
  <c r="N90" i="39" s="1"/>
  <c r="O90" i="39"/>
  <c r="P90" i="39"/>
  <c r="Q90" i="39"/>
  <c r="R90" i="39"/>
  <c r="F91" i="39"/>
  <c r="I91" i="39" s="1"/>
  <c r="G91" i="39"/>
  <c r="H91" i="39"/>
  <c r="J91" i="39"/>
  <c r="K91" i="39"/>
  <c r="M91" i="39"/>
  <c r="N91" i="39" s="1"/>
  <c r="O91" i="39"/>
  <c r="P91" i="39"/>
  <c r="Q91" i="39"/>
  <c r="R91" i="39"/>
  <c r="F92" i="39"/>
  <c r="G92" i="39"/>
  <c r="I92" i="39" s="1"/>
  <c r="H92" i="39"/>
  <c r="J92" i="39"/>
  <c r="K92" i="39" s="1"/>
  <c r="M92" i="39"/>
  <c r="N92" i="39" s="1"/>
  <c r="O92" i="39"/>
  <c r="P92" i="39"/>
  <c r="Q92" i="39"/>
  <c r="R92" i="39"/>
  <c r="F93" i="39"/>
  <c r="I93" i="39" s="1"/>
  <c r="G93" i="39"/>
  <c r="H93" i="39"/>
  <c r="J93" i="39"/>
  <c r="K93" i="39" s="1"/>
  <c r="M93" i="39"/>
  <c r="N93" i="39" s="1"/>
  <c r="O93" i="39"/>
  <c r="P93" i="39"/>
  <c r="Q93" i="39"/>
  <c r="R93" i="39"/>
  <c r="F94" i="39"/>
  <c r="G94" i="39"/>
  <c r="H94" i="39"/>
  <c r="I94" i="39"/>
  <c r="J94" i="39"/>
  <c r="K94" i="39"/>
  <c r="M94" i="39"/>
  <c r="N94" i="39" s="1"/>
  <c r="O94" i="39"/>
  <c r="P94" i="39"/>
  <c r="Q94" i="39"/>
  <c r="R94" i="39"/>
  <c r="F95" i="39"/>
  <c r="I95" i="39" s="1"/>
  <c r="G95" i="39"/>
  <c r="H95" i="39"/>
  <c r="J95" i="39"/>
  <c r="K95" i="39" s="1"/>
  <c r="M95" i="39"/>
  <c r="N95" i="39" s="1"/>
  <c r="O95" i="39"/>
  <c r="P95" i="39"/>
  <c r="Q95" i="39"/>
  <c r="R95" i="39"/>
  <c r="F96" i="39"/>
  <c r="G96" i="39"/>
  <c r="H96" i="39"/>
  <c r="I96" i="39" s="1"/>
  <c r="J96" i="39"/>
  <c r="K96" i="39"/>
  <c r="M96" i="39"/>
  <c r="N96" i="39" s="1"/>
  <c r="O96" i="39"/>
  <c r="P96" i="39"/>
  <c r="Q96" i="39"/>
  <c r="R96" i="39"/>
  <c r="F97" i="39"/>
  <c r="G97" i="39"/>
  <c r="H97" i="39"/>
  <c r="I97" i="39"/>
  <c r="J97" i="39"/>
  <c r="K97" i="39" s="1"/>
  <c r="M97" i="39"/>
  <c r="N97" i="39" s="1"/>
  <c r="O97" i="39"/>
  <c r="P97" i="39"/>
  <c r="Q97" i="39"/>
  <c r="R97" i="39"/>
  <c r="F98" i="39"/>
  <c r="G98" i="39"/>
  <c r="I98" i="39" s="1"/>
  <c r="H98" i="39"/>
  <c r="J98" i="39"/>
  <c r="K98" i="39" s="1"/>
  <c r="M98" i="39"/>
  <c r="N98" i="39" s="1"/>
  <c r="O98" i="39"/>
  <c r="P98" i="39"/>
  <c r="Q98" i="39"/>
  <c r="R98" i="39"/>
  <c r="F99" i="39"/>
  <c r="I99" i="39" s="1"/>
  <c r="G99" i="39"/>
  <c r="H99" i="39"/>
  <c r="J99" i="39"/>
  <c r="K99" i="39"/>
  <c r="M99" i="39"/>
  <c r="N99" i="39" s="1"/>
  <c r="O99" i="39"/>
  <c r="P99" i="39"/>
  <c r="Q99" i="39"/>
  <c r="R99" i="39"/>
  <c r="F100" i="39"/>
  <c r="G100" i="39"/>
  <c r="I100" i="39" s="1"/>
  <c r="H100" i="39"/>
  <c r="J100" i="39"/>
  <c r="K100" i="39" s="1"/>
  <c r="M100" i="39"/>
  <c r="N100" i="39" s="1"/>
  <c r="O100" i="39"/>
  <c r="P100" i="39"/>
  <c r="Q100" i="39"/>
  <c r="R100" i="39"/>
  <c r="F101" i="39"/>
  <c r="I101" i="39" s="1"/>
  <c r="G101" i="39"/>
  <c r="H101" i="39"/>
  <c r="J101" i="39"/>
  <c r="K101" i="39" s="1"/>
  <c r="M101" i="39"/>
  <c r="N101" i="39" s="1"/>
  <c r="O101" i="39"/>
  <c r="P101" i="39"/>
  <c r="Q101" i="39"/>
  <c r="R101" i="39"/>
  <c r="F102" i="39"/>
  <c r="G102" i="39"/>
  <c r="H102" i="39"/>
  <c r="I102" i="39"/>
  <c r="J102" i="39"/>
  <c r="K102" i="39"/>
  <c r="M102" i="39"/>
  <c r="N102" i="39" s="1"/>
  <c r="O102" i="39"/>
  <c r="P102" i="39"/>
  <c r="Q102" i="39"/>
  <c r="R102" i="39"/>
  <c r="F103" i="39"/>
  <c r="I103" i="39" s="1"/>
  <c r="G103" i="39"/>
  <c r="H103" i="39"/>
  <c r="J103" i="39"/>
  <c r="K103" i="39" s="1"/>
  <c r="M103" i="39"/>
  <c r="N103" i="39" s="1"/>
  <c r="O103" i="39"/>
  <c r="P103" i="39"/>
  <c r="Q103" i="39"/>
  <c r="R103" i="39"/>
  <c r="F104" i="39"/>
  <c r="G104" i="39"/>
  <c r="H104" i="39"/>
  <c r="I104" i="39" s="1"/>
  <c r="J104" i="39"/>
  <c r="K104" i="39"/>
  <c r="M104" i="39"/>
  <c r="N104" i="39" s="1"/>
  <c r="O104" i="39"/>
  <c r="P104" i="39"/>
  <c r="Q104" i="39"/>
  <c r="R104" i="39"/>
  <c r="F105" i="39"/>
  <c r="G105" i="39"/>
  <c r="H105" i="39"/>
  <c r="I105" i="39"/>
  <c r="J105" i="39"/>
  <c r="K105" i="39" s="1"/>
  <c r="M105" i="39"/>
  <c r="N105" i="39" s="1"/>
  <c r="O105" i="39"/>
  <c r="P105" i="39"/>
  <c r="Q105" i="39"/>
  <c r="R105" i="39"/>
  <c r="F106" i="39"/>
  <c r="G106" i="39"/>
  <c r="I106" i="39" s="1"/>
  <c r="H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I108" i="39" s="1"/>
  <c r="H108" i="39"/>
  <c r="J108" i="39"/>
  <c r="K108" i="39" s="1"/>
  <c r="M108" i="39"/>
  <c r="N108" i="39" s="1"/>
  <c r="O108" i="39"/>
  <c r="P108" i="39"/>
  <c r="Q108" i="39"/>
  <c r="R108" i="39"/>
  <c r="F109" i="39"/>
  <c r="I109" i="39" s="1"/>
  <c r="G109" i="39"/>
  <c r="H109" i="39"/>
  <c r="J109" i="39"/>
  <c r="K109" i="39" s="1"/>
  <c r="M109" i="39"/>
  <c r="N109" i="39" s="1"/>
  <c r="O109" i="39"/>
  <c r="P109" i="39"/>
  <c r="Q109" i="39"/>
  <c r="R109" i="39"/>
  <c r="F110" i="39"/>
  <c r="G110" i="39"/>
  <c r="H110" i="39"/>
  <c r="I110" i="39"/>
  <c r="J110" i="39"/>
  <c r="K110" i="39"/>
  <c r="M110" i="39"/>
  <c r="N110" i="39" s="1"/>
  <c r="O110" i="39"/>
  <c r="P110" i="39"/>
  <c r="Q110" i="39"/>
  <c r="R110" i="39"/>
  <c r="F111" i="39"/>
  <c r="I111" i="39" s="1"/>
  <c r="G111" i="39"/>
  <c r="H111" i="39"/>
  <c r="J111" i="39"/>
  <c r="K111" i="39" s="1"/>
  <c r="M111" i="39"/>
  <c r="N111" i="39" s="1"/>
  <c r="O111" i="39"/>
  <c r="P111" i="39"/>
  <c r="Q111" i="39"/>
  <c r="R111" i="39"/>
  <c r="F112" i="39"/>
  <c r="G112" i="39"/>
  <c r="H112" i="39"/>
  <c r="I112" i="39" s="1"/>
  <c r="J112" i="39"/>
  <c r="K112" i="39"/>
  <c r="M112" i="39"/>
  <c r="N112" i="39" s="1"/>
  <c r="O112" i="39"/>
  <c r="P112" i="39"/>
  <c r="Q112" i="39"/>
  <c r="R112" i="39"/>
  <c r="F113" i="39"/>
  <c r="G113" i="39"/>
  <c r="H113" i="39"/>
  <c r="I113" i="39"/>
  <c r="J113" i="39"/>
  <c r="K113" i="39" s="1"/>
  <c r="M113" i="39"/>
  <c r="N113" i="39" s="1"/>
  <c r="O113" i="39"/>
  <c r="P113" i="39"/>
  <c r="Q113" i="39"/>
  <c r="R113" i="39"/>
  <c r="F114" i="39"/>
  <c r="G114" i="39"/>
  <c r="I114" i="39" s="1"/>
  <c r="H114" i="39"/>
  <c r="J114" i="39"/>
  <c r="K114" i="39" s="1"/>
  <c r="M114" i="39"/>
  <c r="N114" i="39" s="1"/>
  <c r="O114" i="39"/>
  <c r="P114" i="39"/>
  <c r="Q114" i="39"/>
  <c r="R114" i="39"/>
  <c r="F115" i="39"/>
  <c r="I115" i="39" s="1"/>
  <c r="G115" i="39"/>
  <c r="H115" i="39"/>
  <c r="J115" i="39"/>
  <c r="K115" i="39"/>
  <c r="M115" i="39"/>
  <c r="N115" i="39" s="1"/>
  <c r="O115" i="39"/>
  <c r="P115" i="39"/>
  <c r="Q115" i="39"/>
  <c r="R115" i="39"/>
  <c r="F116" i="39"/>
  <c r="G116" i="39"/>
  <c r="I116" i="39" s="1"/>
  <c r="H116" i="39"/>
  <c r="J116" i="39"/>
  <c r="K116" i="39" s="1"/>
  <c r="M116" i="39"/>
  <c r="N116" i="39" s="1"/>
  <c r="O116" i="39"/>
  <c r="P116" i="39"/>
  <c r="Q116" i="39"/>
  <c r="R116" i="39"/>
  <c r="F117" i="39"/>
  <c r="I117" i="39" s="1"/>
  <c r="G117" i="39"/>
  <c r="H117" i="39"/>
  <c r="J117" i="39"/>
  <c r="K117" i="39" s="1"/>
  <c r="M117" i="39"/>
  <c r="N117" i="39" s="1"/>
  <c r="O117" i="39"/>
  <c r="P117" i="39"/>
  <c r="Q117" i="39"/>
  <c r="R117" i="39"/>
  <c r="F118" i="39"/>
  <c r="G118" i="39"/>
  <c r="H118" i="39"/>
  <c r="I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H120" i="39"/>
  <c r="I120" i="39" s="1"/>
  <c r="J120" i="39"/>
  <c r="K120" i="39"/>
  <c r="M120" i="39"/>
  <c r="N120" i="39" s="1"/>
  <c r="O120" i="39"/>
  <c r="P120" i="39"/>
  <c r="Q120" i="39"/>
  <c r="R120" i="39"/>
  <c r="F121" i="39"/>
  <c r="G121" i="39"/>
  <c r="H121" i="39"/>
  <c r="I121" i="39"/>
  <c r="J121" i="39"/>
  <c r="K121" i="39" s="1"/>
  <c r="M121" i="39"/>
  <c r="N121" i="39" s="1"/>
  <c r="O121" i="39"/>
  <c r="P121" i="39"/>
  <c r="Q121" i="39"/>
  <c r="R121" i="39"/>
  <c r="F122" i="39"/>
  <c r="G122" i="39"/>
  <c r="I122" i="39" s="1"/>
  <c r="H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I124" i="39" s="1"/>
  <c r="H124" i="39"/>
  <c r="J124" i="39"/>
  <c r="K124" i="39"/>
  <c r="M124" i="39"/>
  <c r="N124" i="39" s="1"/>
  <c r="O124" i="39"/>
  <c r="P124" i="39"/>
  <c r="Q124" i="39"/>
  <c r="R124" i="39"/>
  <c r="F125" i="39"/>
  <c r="I125" i="39" s="1"/>
  <c r="G125" i="39"/>
  <c r="H125" i="39"/>
  <c r="J125" i="39"/>
  <c r="K125" i="39" s="1"/>
  <c r="M125" i="39"/>
  <c r="N125" i="39" s="1"/>
  <c r="O125" i="39"/>
  <c r="P125" i="39"/>
  <c r="Q125" i="39"/>
  <c r="R125" i="39"/>
  <c r="F126" i="39"/>
  <c r="G126" i="39"/>
  <c r="H126" i="39"/>
  <c r="I126" i="39"/>
  <c r="J126" i="39"/>
  <c r="K126" i="39"/>
  <c r="M126" i="39"/>
  <c r="N126" i="39" s="1"/>
  <c r="O126" i="39"/>
  <c r="P126" i="39"/>
  <c r="Q126" i="39"/>
  <c r="R126" i="39"/>
  <c r="F127" i="39"/>
  <c r="I127" i="39" s="1"/>
  <c r="G127" i="39"/>
  <c r="H127" i="39"/>
  <c r="J127" i="39"/>
  <c r="K127" i="39" s="1"/>
  <c r="M127" i="39"/>
  <c r="N127" i="39" s="1"/>
  <c r="O127" i="39"/>
  <c r="P127" i="39"/>
  <c r="Q127" i="39"/>
  <c r="R127" i="39"/>
  <c r="F10" i="39"/>
  <c r="G10" i="39"/>
  <c r="H10" i="39"/>
  <c r="I10" i="39" s="1"/>
  <c r="J10" i="39"/>
  <c r="K10" i="39"/>
  <c r="L10" i="39"/>
  <c r="M10" i="39"/>
  <c r="N10" i="39" s="1"/>
  <c r="O10" i="39"/>
  <c r="P10" i="39"/>
  <c r="Q10" i="39"/>
  <c r="R10" i="39"/>
  <c r="S10" i="39"/>
  <c r="T10" i="39"/>
  <c r="U10" i="39"/>
  <c r="F11" i="39"/>
  <c r="G11" i="39"/>
  <c r="H11" i="39"/>
  <c r="I11" i="39"/>
  <c r="J11" i="39"/>
  <c r="K11" i="39" s="1"/>
  <c r="L11" i="39"/>
  <c r="M11" i="39"/>
  <c r="N11" i="39" s="1"/>
  <c r="O11" i="39"/>
  <c r="P11" i="39"/>
  <c r="Q11" i="39"/>
  <c r="R11" i="39"/>
  <c r="S11" i="39"/>
  <c r="T11" i="39"/>
  <c r="U11" i="39"/>
  <c r="F12" i="39"/>
  <c r="G12" i="39"/>
  <c r="I12" i="39" s="1"/>
  <c r="H12" i="39"/>
  <c r="J12" i="39"/>
  <c r="K12" i="39" s="1"/>
  <c r="L12" i="39"/>
  <c r="M12" i="39"/>
  <c r="N12" i="39" s="1"/>
  <c r="O12" i="39"/>
  <c r="P12" i="39"/>
  <c r="Q12" i="39"/>
  <c r="R12" i="39"/>
  <c r="S12" i="39"/>
  <c r="T12" i="39"/>
  <c r="U12" i="39"/>
  <c r="F13" i="39"/>
  <c r="I13" i="39" s="1"/>
  <c r="G13" i="39"/>
  <c r="H13" i="39"/>
  <c r="J13" i="39"/>
  <c r="K13" i="39"/>
  <c r="L13" i="39"/>
  <c r="M13" i="39"/>
  <c r="N13" i="39" s="1"/>
  <c r="O13" i="39"/>
  <c r="P13" i="39"/>
  <c r="Q13" i="39"/>
  <c r="R13" i="39"/>
  <c r="S13" i="39"/>
  <c r="T13" i="39"/>
  <c r="U13" i="39"/>
  <c r="F9" i="39"/>
  <c r="G9" i="39"/>
  <c r="I9" i="39" s="1"/>
  <c r="H9" i="39"/>
  <c r="J9" i="39"/>
  <c r="K9" i="39" s="1"/>
  <c r="M9" i="39"/>
  <c r="N9" i="39" s="1"/>
  <c r="O9" i="39"/>
  <c r="P9" i="39"/>
  <c r="Q9" i="39"/>
  <c r="R9" i="39"/>
  <c r="R8" i="39"/>
  <c r="Q8" i="39"/>
  <c r="P8" i="39"/>
  <c r="O8" i="39"/>
  <c r="M8" i="39"/>
  <c r="N8" i="39" s="1"/>
  <c r="J8" i="39"/>
  <c r="K8" i="39" s="1"/>
  <c r="H8" i="39"/>
  <c r="G8" i="39"/>
  <c r="F8" i="39"/>
  <c r="I15" i="39" l="1"/>
  <c r="I14" i="39"/>
  <c r="I8" i="39"/>
  <c r="I8" i="9" l="1"/>
  <c r="A122" i="39"/>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6" i="39" s="1"/>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9"/>
  <c r="L9" i="39" s="1"/>
  <c r="L8" i="9"/>
  <c r="L8" i="39" s="1"/>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B8" i="39"/>
  <c r="B14" i="39"/>
  <c r="B20" i="39"/>
  <c r="B26" i="39"/>
  <c r="B32" i="39"/>
  <c r="B38" i="39"/>
  <c r="B44" i="39"/>
  <c r="B50" i="39"/>
  <c r="B56" i="39"/>
  <c r="B62" i="39"/>
  <c r="B68" i="39"/>
  <c r="B74" i="39"/>
  <c r="B80" i="39"/>
  <c r="B86" i="39"/>
  <c r="B92" i="39"/>
  <c r="B98" i="39"/>
  <c r="B104" i="39"/>
  <c r="B110" i="39"/>
  <c r="B116" i="39"/>
  <c r="B122" i="39"/>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S16" i="9" s="1"/>
  <c r="S16" i="39" s="1"/>
  <c r="K17" i="9"/>
  <c r="S17" i="9" s="1"/>
  <c r="S17" i="39" s="1"/>
  <c r="K18" i="9"/>
  <c r="S18" i="9" s="1"/>
  <c r="S18" i="39" s="1"/>
  <c r="K19" i="9"/>
  <c r="K20" i="9"/>
  <c r="S20" i="9" s="1"/>
  <c r="S20" i="39" s="1"/>
  <c r="K21" i="9"/>
  <c r="S21" i="9" s="1"/>
  <c r="S21" i="39" s="1"/>
  <c r="K22" i="9"/>
  <c r="S22" i="9" s="1"/>
  <c r="S22" i="39" s="1"/>
  <c r="K23" i="9"/>
  <c r="S23" i="9" s="1"/>
  <c r="S23" i="39" s="1"/>
  <c r="K24" i="9"/>
  <c r="S24" i="9" s="1"/>
  <c r="S24" i="39" s="1"/>
  <c r="K25" i="9"/>
  <c r="S25" i="9" s="1"/>
  <c r="S25" i="39" s="1"/>
  <c r="K26" i="9"/>
  <c r="S26" i="9" s="1"/>
  <c r="S26" i="39" s="1"/>
  <c r="K27" i="9"/>
  <c r="S27" i="9" s="1"/>
  <c r="K28" i="9"/>
  <c r="S28" i="9" s="1"/>
  <c r="S28" i="39" s="1"/>
  <c r="K29" i="9"/>
  <c r="S29" i="9" s="1"/>
  <c r="S29" i="39" s="1"/>
  <c r="K30" i="9"/>
  <c r="S30" i="9" s="1"/>
  <c r="K31" i="9"/>
  <c r="S31" i="9" s="1"/>
  <c r="S31" i="39" s="1"/>
  <c r="K32" i="9"/>
  <c r="S32" i="9" s="1"/>
  <c r="S32" i="39" s="1"/>
  <c r="K33" i="9"/>
  <c r="S33" i="9" s="1"/>
  <c r="K34" i="9"/>
  <c r="S34" i="9" s="1"/>
  <c r="S34" i="39" s="1"/>
  <c r="K35" i="9"/>
  <c r="S35" i="9" s="1"/>
  <c r="S35" i="39" s="1"/>
  <c r="K36" i="9"/>
  <c r="S36" i="9" s="1"/>
  <c r="K37" i="9"/>
  <c r="S37" i="9" s="1"/>
  <c r="S37" i="39" s="1"/>
  <c r="K38" i="9"/>
  <c r="S38" i="9" s="1"/>
  <c r="S38" i="39" s="1"/>
  <c r="K39" i="9"/>
  <c r="S39" i="9" s="1"/>
  <c r="K40" i="9"/>
  <c r="S40" i="9" s="1"/>
  <c r="S40" i="39" s="1"/>
  <c r="K41" i="9"/>
  <c r="S41" i="9" s="1"/>
  <c r="S41" i="39" s="1"/>
  <c r="K42" i="9"/>
  <c r="S42" i="9" s="1"/>
  <c r="K43" i="9"/>
  <c r="S43" i="9" s="1"/>
  <c r="S43" i="39" s="1"/>
  <c r="K44" i="9"/>
  <c r="S44" i="9" s="1"/>
  <c r="S44" i="39" s="1"/>
  <c r="K45" i="9"/>
  <c r="S45" i="9" s="1"/>
  <c r="K46" i="9"/>
  <c r="S46" i="9" s="1"/>
  <c r="S46" i="39" s="1"/>
  <c r="K47" i="9"/>
  <c r="S47" i="9" s="1"/>
  <c r="S47" i="39" s="1"/>
  <c r="K48" i="9"/>
  <c r="S48" i="9" s="1"/>
  <c r="K49" i="9"/>
  <c r="S49" i="9" s="1"/>
  <c r="S49" i="39" s="1"/>
  <c r="K50" i="9"/>
  <c r="S50" i="9" s="1"/>
  <c r="S50" i="39" s="1"/>
  <c r="K51" i="9"/>
  <c r="S51" i="9" s="1"/>
  <c r="K52" i="9"/>
  <c r="S52" i="9" s="1"/>
  <c r="S52" i="39" s="1"/>
  <c r="K53" i="9"/>
  <c r="S53" i="9" s="1"/>
  <c r="S53" i="39" s="1"/>
  <c r="K54" i="9"/>
  <c r="S54" i="9" s="1"/>
  <c r="K55" i="9"/>
  <c r="S55" i="9" s="1"/>
  <c r="S55" i="39" s="1"/>
  <c r="K56" i="9"/>
  <c r="S56" i="9" s="1"/>
  <c r="S56" i="39" s="1"/>
  <c r="K57" i="9"/>
  <c r="S57" i="9" s="1"/>
  <c r="S57" i="39" s="1"/>
  <c r="K58" i="9"/>
  <c r="S58" i="9" s="1"/>
  <c r="S58" i="39" s="1"/>
  <c r="K59" i="9"/>
  <c r="S59" i="9" s="1"/>
  <c r="S59" i="39" s="1"/>
  <c r="K60" i="9"/>
  <c r="S60" i="9" s="1"/>
  <c r="S60" i="39" s="1"/>
  <c r="K61" i="9"/>
  <c r="S61" i="9" s="1"/>
  <c r="S61" i="39" s="1"/>
  <c r="K62" i="9"/>
  <c r="S62" i="9" s="1"/>
  <c r="S62" i="39" s="1"/>
  <c r="K63" i="9"/>
  <c r="S63" i="9" s="1"/>
  <c r="S63" i="39" s="1"/>
  <c r="K64" i="9"/>
  <c r="S64" i="9" s="1"/>
  <c r="S64" i="39" s="1"/>
  <c r="K65" i="9"/>
  <c r="S65" i="9" s="1"/>
  <c r="S65" i="39" s="1"/>
  <c r="K66" i="9"/>
  <c r="K67" i="9"/>
  <c r="S67" i="9" s="1"/>
  <c r="S67" i="39" s="1"/>
  <c r="K68" i="9"/>
  <c r="S68" i="9" s="1"/>
  <c r="S68" i="39" s="1"/>
  <c r="K69" i="9"/>
  <c r="S69" i="9" s="1"/>
  <c r="K70" i="9"/>
  <c r="S70" i="9" s="1"/>
  <c r="S70" i="39" s="1"/>
  <c r="K71" i="9"/>
  <c r="S71" i="9" s="1"/>
  <c r="S71" i="39" s="1"/>
  <c r="K72" i="9"/>
  <c r="S72" i="9" s="1"/>
  <c r="K73" i="9"/>
  <c r="S73" i="9" s="1"/>
  <c r="S73" i="39" s="1"/>
  <c r="K74" i="9"/>
  <c r="S74" i="9" s="1"/>
  <c r="S74" i="39" s="1"/>
  <c r="K75" i="9"/>
  <c r="S75" i="9" s="1"/>
  <c r="S75" i="39" s="1"/>
  <c r="K76" i="9"/>
  <c r="S76" i="9" s="1"/>
  <c r="S76" i="39" s="1"/>
  <c r="K77" i="9"/>
  <c r="S77" i="9" s="1"/>
  <c r="S77" i="39" s="1"/>
  <c r="K78" i="9"/>
  <c r="S78" i="9" s="1"/>
  <c r="S78" i="39" s="1"/>
  <c r="K79" i="9"/>
  <c r="S79" i="9" s="1"/>
  <c r="S79" i="39" s="1"/>
  <c r="K80" i="9"/>
  <c r="K81" i="9"/>
  <c r="S81" i="9" s="1"/>
  <c r="S81" i="39" s="1"/>
  <c r="K82" i="9"/>
  <c r="K83" i="9"/>
  <c r="S83" i="9" s="1"/>
  <c r="S83" i="39" s="1"/>
  <c r="K84" i="9"/>
  <c r="S84" i="9" s="1"/>
  <c r="S84" i="39" s="1"/>
  <c r="K85" i="9"/>
  <c r="S85" i="9" s="1"/>
  <c r="S85" i="39" s="1"/>
  <c r="K86" i="9"/>
  <c r="K87" i="9"/>
  <c r="S87" i="9" s="1"/>
  <c r="K88" i="9"/>
  <c r="S88" i="9" s="1"/>
  <c r="S88" i="39" s="1"/>
  <c r="K89" i="9"/>
  <c r="S89" i="9" s="1"/>
  <c r="S89" i="39" s="1"/>
  <c r="K90" i="9"/>
  <c r="S90" i="9" s="1"/>
  <c r="K91" i="9"/>
  <c r="S91" i="9" s="1"/>
  <c r="S91" i="39" s="1"/>
  <c r="K92" i="9"/>
  <c r="S92" i="9" s="1"/>
  <c r="S92" i="39" s="1"/>
  <c r="K93" i="9"/>
  <c r="S93" i="9" s="1"/>
  <c r="S93" i="39" s="1"/>
  <c r="K94" i="9"/>
  <c r="S94" i="9" s="1"/>
  <c r="K95" i="9"/>
  <c r="K96" i="9"/>
  <c r="S96" i="9" s="1"/>
  <c r="S96" i="39" s="1"/>
  <c r="K97" i="9"/>
  <c r="S97" i="9" s="1"/>
  <c r="K98" i="9"/>
  <c r="S98" i="9" s="1"/>
  <c r="S98" i="39" s="1"/>
  <c r="K99" i="9"/>
  <c r="S99" i="9" s="1"/>
  <c r="K100" i="9"/>
  <c r="S100" i="9" s="1"/>
  <c r="S100" i="39" s="1"/>
  <c r="K101" i="9"/>
  <c r="S101" i="9" s="1"/>
  <c r="S101" i="39" s="1"/>
  <c r="K102" i="9"/>
  <c r="S102" i="9" s="1"/>
  <c r="K103" i="9"/>
  <c r="S103" i="9" s="1"/>
  <c r="S103" i="39" s="1"/>
  <c r="K104" i="9"/>
  <c r="S104" i="9" s="1"/>
  <c r="S104" i="39" s="1"/>
  <c r="K105" i="9"/>
  <c r="S105" i="9" s="1"/>
  <c r="K106" i="9"/>
  <c r="S106" i="9" s="1"/>
  <c r="S106" i="39" s="1"/>
  <c r="K107" i="9"/>
  <c r="S107" i="9" s="1"/>
  <c r="S107" i="39" s="1"/>
  <c r="K108" i="9"/>
  <c r="S108" i="9" s="1"/>
  <c r="K109" i="9"/>
  <c r="S109" i="9" s="1"/>
  <c r="S109" i="39" s="1"/>
  <c r="K110" i="9"/>
  <c r="S110" i="9" s="1"/>
  <c r="S110" i="39" s="1"/>
  <c r="K111" i="9"/>
  <c r="S111" i="9" s="1"/>
  <c r="S111" i="39" s="1"/>
  <c r="K112" i="9"/>
  <c r="S112" i="9" s="1"/>
  <c r="S112" i="39" s="1"/>
  <c r="K113" i="9"/>
  <c r="S113" i="9" s="1"/>
  <c r="S113" i="39" s="1"/>
  <c r="K114" i="9"/>
  <c r="S114" i="9" s="1"/>
  <c r="S114" i="39" s="1"/>
  <c r="K115" i="9"/>
  <c r="S115" i="9" s="1"/>
  <c r="S115" i="39" s="1"/>
  <c r="K116" i="9"/>
  <c r="S116" i="9" s="1"/>
  <c r="S116" i="39" s="1"/>
  <c r="K117" i="9"/>
  <c r="S117" i="9" s="1"/>
  <c r="K118" i="9"/>
  <c r="S118" i="9" s="1"/>
  <c r="S118" i="39" s="1"/>
  <c r="K119" i="9"/>
  <c r="S119" i="9" s="1"/>
  <c r="S119" i="39" s="1"/>
  <c r="K120" i="9"/>
  <c r="S120" i="9" s="1"/>
  <c r="K121" i="9"/>
  <c r="S121" i="9" s="1"/>
  <c r="S121" i="39" s="1"/>
  <c r="K122" i="9"/>
  <c r="S122" i="9" s="1"/>
  <c r="S122" i="39" s="1"/>
  <c r="K123" i="9"/>
  <c r="S123" i="9" s="1"/>
  <c r="K124" i="9"/>
  <c r="S124" i="9" s="1"/>
  <c r="S124" i="39" s="1"/>
  <c r="K125" i="9"/>
  <c r="S125" i="9" s="1"/>
  <c r="S125" i="39" s="1"/>
  <c r="K126" i="9"/>
  <c r="K127" i="9"/>
  <c r="S127" i="9" s="1"/>
  <c r="S127" i="39" s="1"/>
  <c r="I9"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T45" i="9" l="1"/>
  <c r="S45" i="39"/>
  <c r="T102" i="9"/>
  <c r="S102" i="39"/>
  <c r="T108" i="9"/>
  <c r="S108" i="39"/>
  <c r="T36" i="9"/>
  <c r="S36" i="39"/>
  <c r="T99" i="9"/>
  <c r="S99" i="39"/>
  <c r="T51" i="9"/>
  <c r="S51" i="39"/>
  <c r="T27" i="9"/>
  <c r="S27" i="39"/>
  <c r="T94" i="9"/>
  <c r="S94" i="39"/>
  <c r="T117" i="9"/>
  <c r="S117" i="39"/>
  <c r="T90" i="9"/>
  <c r="S90" i="39"/>
  <c r="T42" i="9"/>
  <c r="S42" i="39"/>
  <c r="T123" i="9"/>
  <c r="S123" i="39"/>
  <c r="T105" i="9"/>
  <c r="S105" i="39"/>
  <c r="T33" i="9"/>
  <c r="S33" i="39"/>
  <c r="T97" i="9"/>
  <c r="S97" i="39"/>
  <c r="T120" i="9"/>
  <c r="S120" i="39"/>
  <c r="T72" i="9"/>
  <c r="S72" i="39"/>
  <c r="T48" i="9"/>
  <c r="S48" i="39"/>
  <c r="T69" i="9"/>
  <c r="S69" i="39"/>
  <c r="T87" i="9"/>
  <c r="S87" i="39"/>
  <c r="T39" i="9"/>
  <c r="S39" i="39"/>
  <c r="T54" i="9"/>
  <c r="S54" i="39"/>
  <c r="T30" i="9"/>
  <c r="S30" i="39"/>
  <c r="S82" i="9"/>
  <c r="S82" i="39" s="1"/>
  <c r="S66" i="9"/>
  <c r="S80" i="9"/>
  <c r="S80" i="39" s="1"/>
  <c r="S126" i="9"/>
  <c r="S9" i="9"/>
  <c r="S9" i="39" s="1"/>
  <c r="S95" i="9"/>
  <c r="T60" i="9"/>
  <c r="T107" i="9"/>
  <c r="T59" i="9"/>
  <c r="T106" i="9"/>
  <c r="T58" i="9"/>
  <c r="T46" i="9"/>
  <c r="T34" i="9"/>
  <c r="T22" i="9"/>
  <c r="T84" i="9"/>
  <c r="T24" i="9"/>
  <c r="T83" i="9"/>
  <c r="T71" i="9"/>
  <c r="T47" i="9"/>
  <c r="T23" i="9"/>
  <c r="T93" i="9"/>
  <c r="T81" i="9"/>
  <c r="T57" i="9"/>
  <c r="T21" i="9"/>
  <c r="T78" i="9"/>
  <c r="T96" i="9"/>
  <c r="T119" i="9"/>
  <c r="T35" i="9"/>
  <c r="T118" i="9"/>
  <c r="T70" i="9"/>
  <c r="T114" i="9"/>
  <c r="T127" i="9"/>
  <c r="T115" i="9"/>
  <c r="T103" i="9"/>
  <c r="T91" i="9"/>
  <c r="T79" i="9"/>
  <c r="T79" i="39" s="1"/>
  <c r="T67" i="9"/>
  <c r="T55" i="9"/>
  <c r="T43" i="9"/>
  <c r="T31" i="9"/>
  <c r="T125" i="9"/>
  <c r="T113" i="9"/>
  <c r="T101" i="9"/>
  <c r="T89" i="9"/>
  <c r="T77" i="9"/>
  <c r="T65" i="9"/>
  <c r="T53" i="9"/>
  <c r="T41" i="9"/>
  <c r="T29" i="9"/>
  <c r="T124" i="9"/>
  <c r="T112" i="9"/>
  <c r="T100" i="9"/>
  <c r="T88" i="9"/>
  <c r="T76" i="9"/>
  <c r="T64" i="9"/>
  <c r="T52" i="9"/>
  <c r="T40" i="9"/>
  <c r="T28" i="9"/>
  <c r="T111" i="9"/>
  <c r="T63" i="9"/>
  <c r="T75" i="9"/>
  <c r="T121" i="9"/>
  <c r="T109" i="9"/>
  <c r="T85" i="9"/>
  <c r="T73" i="9"/>
  <c r="T61" i="9"/>
  <c r="T49" i="9"/>
  <c r="T37" i="9"/>
  <c r="T25" i="9"/>
  <c r="S8" i="9"/>
  <c r="S8" i="39" s="1"/>
  <c r="S19" i="9"/>
  <c r="S19" i="39" s="1"/>
  <c r="S15" i="9"/>
  <c r="S15" i="39" s="1"/>
  <c r="S14" i="9"/>
  <c r="S14" i="39" s="1"/>
  <c r="S86" i="9"/>
  <c r="S86" i="39" s="1"/>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U85" i="9" l="1"/>
  <c r="U85" i="39" s="1"/>
  <c r="T85" i="39"/>
  <c r="U52" i="9"/>
  <c r="U52" i="39" s="1"/>
  <c r="T52" i="39"/>
  <c r="U41" i="9"/>
  <c r="U41" i="39" s="1"/>
  <c r="T41" i="39"/>
  <c r="U31" i="9"/>
  <c r="U31" i="39" s="1"/>
  <c r="T31" i="39"/>
  <c r="U115" i="9"/>
  <c r="U115" i="39" s="1"/>
  <c r="T115" i="39"/>
  <c r="U78" i="9"/>
  <c r="U78" i="39" s="1"/>
  <c r="T78" i="39"/>
  <c r="U83" i="9"/>
  <c r="U83" i="39" s="1"/>
  <c r="T83" i="39"/>
  <c r="U106" i="9"/>
  <c r="U106" i="39" s="1"/>
  <c r="T106" i="39"/>
  <c r="T66" i="9"/>
  <c r="S66" i="39"/>
  <c r="U109" i="9"/>
  <c r="U109" i="39" s="1"/>
  <c r="T109" i="39"/>
  <c r="U64" i="9"/>
  <c r="U64" i="39" s="1"/>
  <c r="T64" i="39"/>
  <c r="U53" i="9"/>
  <c r="U53" i="39" s="1"/>
  <c r="T53" i="39"/>
  <c r="U43" i="9"/>
  <c r="U43" i="39" s="1"/>
  <c r="T43" i="39"/>
  <c r="U127" i="9"/>
  <c r="U127" i="39" s="1"/>
  <c r="T127" i="39"/>
  <c r="U21" i="9"/>
  <c r="U21" i="39" s="1"/>
  <c r="T21" i="39"/>
  <c r="U24" i="9"/>
  <c r="U24" i="39" s="1"/>
  <c r="T24" i="39"/>
  <c r="U59" i="9"/>
  <c r="U59" i="39" s="1"/>
  <c r="T59" i="39"/>
  <c r="U87" i="9"/>
  <c r="U87" i="39" s="1"/>
  <c r="T87" i="39"/>
  <c r="U120" i="9"/>
  <c r="U120" i="39" s="1"/>
  <c r="T120" i="39"/>
  <c r="U123" i="9"/>
  <c r="U123" i="39" s="1"/>
  <c r="T123" i="39"/>
  <c r="U94" i="9"/>
  <c r="U94" i="39" s="1"/>
  <c r="T94" i="39"/>
  <c r="U36" i="9"/>
  <c r="U36" i="39" s="1"/>
  <c r="T36" i="39"/>
  <c r="U121" i="9"/>
  <c r="U121" i="39" s="1"/>
  <c r="T121" i="39"/>
  <c r="U76" i="9"/>
  <c r="U76" i="39" s="1"/>
  <c r="T76" i="39"/>
  <c r="U65" i="9"/>
  <c r="U65" i="39" s="1"/>
  <c r="T65" i="39"/>
  <c r="U55" i="9"/>
  <c r="U55" i="39" s="1"/>
  <c r="T55" i="39"/>
  <c r="U114" i="9"/>
  <c r="U114" i="39" s="1"/>
  <c r="T114" i="39"/>
  <c r="U57" i="9"/>
  <c r="U57" i="39" s="1"/>
  <c r="T57" i="39"/>
  <c r="U84" i="9"/>
  <c r="U84" i="39" s="1"/>
  <c r="T84" i="39"/>
  <c r="U107" i="9"/>
  <c r="U107" i="39" s="1"/>
  <c r="T107" i="39"/>
  <c r="U25" i="9"/>
  <c r="U25" i="39" s="1"/>
  <c r="T25" i="39"/>
  <c r="U75" i="9"/>
  <c r="U75" i="39" s="1"/>
  <c r="T75" i="39"/>
  <c r="U88" i="9"/>
  <c r="U88" i="39" s="1"/>
  <c r="T88" i="39"/>
  <c r="U77" i="9"/>
  <c r="U77" i="39" s="1"/>
  <c r="T77" i="39"/>
  <c r="U67" i="9"/>
  <c r="U67" i="39" s="1"/>
  <c r="T67" i="39"/>
  <c r="U70" i="9"/>
  <c r="U70" i="39" s="1"/>
  <c r="T70" i="39"/>
  <c r="U81" i="9"/>
  <c r="U81" i="39" s="1"/>
  <c r="T81" i="39"/>
  <c r="U22" i="9"/>
  <c r="U22" i="39" s="1"/>
  <c r="T22" i="39"/>
  <c r="U60" i="9"/>
  <c r="U60" i="39" s="1"/>
  <c r="T60" i="39"/>
  <c r="U30" i="9"/>
  <c r="U30" i="39" s="1"/>
  <c r="T30" i="39"/>
  <c r="U69" i="9"/>
  <c r="U69" i="39" s="1"/>
  <c r="T69" i="39"/>
  <c r="U97" i="9"/>
  <c r="U97" i="39" s="1"/>
  <c r="T97" i="39"/>
  <c r="U42" i="9"/>
  <c r="U42" i="39" s="1"/>
  <c r="T42" i="39"/>
  <c r="U27" i="9"/>
  <c r="U27" i="39" s="1"/>
  <c r="T27" i="39"/>
  <c r="U108" i="9"/>
  <c r="U108" i="39" s="1"/>
  <c r="T108" i="39"/>
  <c r="U37" i="9"/>
  <c r="U37" i="39" s="1"/>
  <c r="T37" i="39"/>
  <c r="U63" i="9"/>
  <c r="U63" i="39" s="1"/>
  <c r="T63" i="39"/>
  <c r="U100" i="9"/>
  <c r="U100" i="39" s="1"/>
  <c r="T100" i="39"/>
  <c r="U89" i="9"/>
  <c r="U89" i="39" s="1"/>
  <c r="T89" i="39"/>
  <c r="U79" i="9"/>
  <c r="U79" i="39" s="1"/>
  <c r="U118" i="9"/>
  <c r="U118" i="39" s="1"/>
  <c r="T118" i="39"/>
  <c r="U93" i="9"/>
  <c r="U93" i="39" s="1"/>
  <c r="T93" i="39"/>
  <c r="U34" i="9"/>
  <c r="U34" i="39" s="1"/>
  <c r="T34" i="39"/>
  <c r="T95" i="9"/>
  <c r="T95" i="39" s="1"/>
  <c r="S95" i="39"/>
  <c r="U49" i="9"/>
  <c r="U49" i="39" s="1"/>
  <c r="T49" i="39"/>
  <c r="U111" i="9"/>
  <c r="U111" i="39" s="1"/>
  <c r="T111" i="39"/>
  <c r="U112" i="9"/>
  <c r="U112" i="39" s="1"/>
  <c r="T112" i="39"/>
  <c r="U101" i="9"/>
  <c r="U101" i="39" s="1"/>
  <c r="T101" i="39"/>
  <c r="U35" i="9"/>
  <c r="U35" i="39" s="1"/>
  <c r="T35" i="39"/>
  <c r="U23" i="9"/>
  <c r="U23" i="39" s="1"/>
  <c r="T23" i="39"/>
  <c r="U46" i="9"/>
  <c r="U46" i="39" s="1"/>
  <c r="T46" i="39"/>
  <c r="U54" i="9"/>
  <c r="U54" i="39" s="1"/>
  <c r="T54" i="39"/>
  <c r="U48" i="9"/>
  <c r="U48" i="39" s="1"/>
  <c r="T48" i="39"/>
  <c r="U33" i="9"/>
  <c r="U33" i="39" s="1"/>
  <c r="T33" i="39"/>
  <c r="U90" i="9"/>
  <c r="U90" i="39" s="1"/>
  <c r="T90" i="39"/>
  <c r="U51" i="9"/>
  <c r="U51" i="39" s="1"/>
  <c r="T51" i="39"/>
  <c r="U102" i="9"/>
  <c r="U102" i="39" s="1"/>
  <c r="T102" i="39"/>
  <c r="U61" i="9"/>
  <c r="U61" i="39" s="1"/>
  <c r="T61" i="39"/>
  <c r="U28" i="9"/>
  <c r="U28" i="39" s="1"/>
  <c r="T28" i="39"/>
  <c r="U124" i="9"/>
  <c r="U124" i="39" s="1"/>
  <c r="T124" i="39"/>
  <c r="U113" i="9"/>
  <c r="U113" i="39" s="1"/>
  <c r="T113" i="39"/>
  <c r="U91" i="9"/>
  <c r="U91" i="39" s="1"/>
  <c r="T91" i="39"/>
  <c r="U119" i="9"/>
  <c r="U119" i="39" s="1"/>
  <c r="T119" i="39"/>
  <c r="U47" i="9"/>
  <c r="U47" i="39" s="1"/>
  <c r="T47" i="39"/>
  <c r="U58" i="9"/>
  <c r="U58" i="39" s="1"/>
  <c r="T58" i="39"/>
  <c r="T126" i="9"/>
  <c r="S126" i="39"/>
  <c r="U73" i="9"/>
  <c r="U73" i="39" s="1"/>
  <c r="T73" i="39"/>
  <c r="U40" i="9"/>
  <c r="U40" i="39" s="1"/>
  <c r="T40" i="39"/>
  <c r="U29" i="9"/>
  <c r="U29" i="39" s="1"/>
  <c r="T29" i="39"/>
  <c r="U125" i="9"/>
  <c r="U125" i="39" s="1"/>
  <c r="T125" i="39"/>
  <c r="U103" i="9"/>
  <c r="U103" i="39" s="1"/>
  <c r="T103" i="39"/>
  <c r="U96" i="9"/>
  <c r="U96" i="39" s="1"/>
  <c r="T96" i="39"/>
  <c r="U71" i="9"/>
  <c r="U71" i="39" s="1"/>
  <c r="T71" i="39"/>
  <c r="T82" i="9"/>
  <c r="U39" i="9"/>
  <c r="U39" i="39" s="1"/>
  <c r="T39" i="39"/>
  <c r="U72" i="9"/>
  <c r="U72" i="39" s="1"/>
  <c r="T72" i="39"/>
  <c r="U105" i="9"/>
  <c r="U105" i="39" s="1"/>
  <c r="T105" i="39"/>
  <c r="U117" i="9"/>
  <c r="U117" i="39" s="1"/>
  <c r="T117" i="39"/>
  <c r="U99" i="9"/>
  <c r="U99" i="39" s="1"/>
  <c r="T99" i="39"/>
  <c r="U45" i="9"/>
  <c r="U45" i="39" s="1"/>
  <c r="T45" i="39"/>
  <c r="D44" i="9"/>
  <c r="D44" i="39"/>
  <c r="D74" i="9"/>
  <c r="D74" i="39"/>
  <c r="C68" i="9"/>
  <c r="T68" i="9" s="1"/>
  <c r="C68" i="39"/>
  <c r="C86" i="9"/>
  <c r="C22" i="35" s="1"/>
  <c r="E22" i="35" s="1"/>
  <c r="G22" i="35" s="1"/>
  <c r="C86" i="39"/>
  <c r="C122" i="9"/>
  <c r="T122" i="9" s="1"/>
  <c r="C122" i="39"/>
  <c r="C110" i="9"/>
  <c r="T110" i="9" s="1"/>
  <c r="C110" i="39"/>
  <c r="C14" i="9"/>
  <c r="T14" i="9" s="1"/>
  <c r="C14" i="39"/>
  <c r="N28" i="15"/>
  <c r="D29" i="31" s="1"/>
  <c r="D122" i="39"/>
  <c r="C116" i="9"/>
  <c r="C27" i="35" s="1"/>
  <c r="E27" i="35" s="1"/>
  <c r="G27" i="35" s="1"/>
  <c r="C116" i="39"/>
  <c r="C56" i="9"/>
  <c r="C17" i="35" s="1"/>
  <c r="E17" i="35" s="1"/>
  <c r="G17" i="35" s="1"/>
  <c r="C56" i="39"/>
  <c r="C80" i="9"/>
  <c r="C80" i="39"/>
  <c r="M17" i="15"/>
  <c r="D56" i="39" s="1"/>
  <c r="M14" i="15"/>
  <c r="D38" i="39" s="1"/>
  <c r="U95" i="9"/>
  <c r="U95" i="39" s="1"/>
  <c r="N17" i="15"/>
  <c r="D18" i="31" s="1"/>
  <c r="D56" i="9"/>
  <c r="C21" i="35"/>
  <c r="E21" i="35" s="1"/>
  <c r="G21" i="35" s="1"/>
  <c r="T80" i="9"/>
  <c r="N14" i="15"/>
  <c r="D15" i="31" s="1"/>
  <c r="C19" i="35"/>
  <c r="E19" i="35" s="1"/>
  <c r="G19" i="35" s="1"/>
  <c r="T116" i="9"/>
  <c r="D26" i="9"/>
  <c r="N12" i="15"/>
  <c r="D13" i="31" s="1"/>
  <c r="C26" i="35"/>
  <c r="E26" i="35" s="1"/>
  <c r="G26" i="35" s="1"/>
  <c r="M22" i="15"/>
  <c r="N15" i="15"/>
  <c r="D16" i="31" s="1"/>
  <c r="F11" i="15"/>
  <c r="C12" i="31" s="1"/>
  <c r="E12" i="31" s="1"/>
  <c r="F21" i="15"/>
  <c r="C22" i="31" s="1"/>
  <c r="E22" i="31" s="1"/>
  <c r="E25" i="15"/>
  <c r="F20" i="15"/>
  <c r="C21" i="31" s="1"/>
  <c r="E21" i="31" s="1"/>
  <c r="N20" i="15"/>
  <c r="D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U68" i="9" l="1"/>
  <c r="U68" i="39" s="1"/>
  <c r="V68" i="39" s="1"/>
  <c r="T68" i="39"/>
  <c r="U110" i="9"/>
  <c r="U110" i="39" s="1"/>
  <c r="V110" i="39" s="1"/>
  <c r="T110" i="39"/>
  <c r="U122" i="9"/>
  <c r="U122" i="39" s="1"/>
  <c r="V122" i="39" s="1"/>
  <c r="T122" i="39"/>
  <c r="T86" i="9"/>
  <c r="T56" i="9"/>
  <c r="U80" i="9"/>
  <c r="U80" i="39" s="1"/>
  <c r="T80" i="39"/>
  <c r="C28" i="35"/>
  <c r="E28" i="35" s="1"/>
  <c r="G28" i="35" s="1"/>
  <c r="U82" i="9"/>
  <c r="U82" i="39" s="1"/>
  <c r="T82" i="39"/>
  <c r="U126" i="9"/>
  <c r="U126" i="39" s="1"/>
  <c r="T126" i="39"/>
  <c r="U116" i="9"/>
  <c r="U116" i="39" s="1"/>
  <c r="V116" i="39" s="1"/>
  <c r="T116" i="39"/>
  <c r="U66" i="9"/>
  <c r="U66" i="39" s="1"/>
  <c r="T66" i="39"/>
  <c r="U14" i="9"/>
  <c r="T14" i="39"/>
  <c r="C10" i="35"/>
  <c r="E10" i="35" s="1"/>
  <c r="G10" i="35" s="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C24" i="35"/>
  <c r="E24" i="35" s="1"/>
  <c r="G24" i="35" s="1"/>
  <c r="T32" i="9"/>
  <c r="C13" i="35"/>
  <c r="E13" i="35" s="1"/>
  <c r="G13" i="35" s="1"/>
  <c r="T50" i="9"/>
  <c r="C16" i="35"/>
  <c r="E16" i="35" s="1"/>
  <c r="G16" i="35" s="1"/>
  <c r="N27" i="15"/>
  <c r="D28" i="31" s="1"/>
  <c r="T26" i="9"/>
  <c r="C12" i="35"/>
  <c r="E12" i="35" s="1"/>
  <c r="G12" i="35" s="1"/>
  <c r="T74" i="9"/>
  <c r="C20" i="35"/>
  <c r="E20" i="35" s="1"/>
  <c r="G20" i="35" s="1"/>
  <c r="T38" i="9"/>
  <c r="C14" i="35"/>
  <c r="E14" i="35" s="1"/>
  <c r="G14" i="35" s="1"/>
  <c r="N23" i="15"/>
  <c r="D24" i="31" s="1"/>
  <c r="T92" i="9"/>
  <c r="C23" i="35"/>
  <c r="E23" i="35" s="1"/>
  <c r="G23" i="35" s="1"/>
  <c r="T20" i="9"/>
  <c r="C11" i="35"/>
  <c r="E11" i="35" s="1"/>
  <c r="G11" i="35" s="1"/>
  <c r="N18" i="15"/>
  <c r="D19" i="31" s="1"/>
  <c r="N22" i="15"/>
  <c r="D23" i="31" s="1"/>
  <c r="T104" i="9"/>
  <c r="D14" i="9"/>
  <c r="N9" i="15"/>
  <c r="D10" i="31" s="1"/>
  <c r="E10" i="31" s="1"/>
  <c r="E24" i="31"/>
  <c r="C44" i="9"/>
  <c r="C62" i="9"/>
  <c r="U56" i="9" l="1"/>
  <c r="U56" i="39" s="1"/>
  <c r="V56" i="39" s="1"/>
  <c r="T56" i="39"/>
  <c r="U32" i="9"/>
  <c r="U32" i="39" s="1"/>
  <c r="V32" i="39" s="1"/>
  <c r="T32" i="39"/>
  <c r="U86" i="9"/>
  <c r="U86" i="39" s="1"/>
  <c r="V86" i="39" s="1"/>
  <c r="T86" i="39"/>
  <c r="U38" i="9"/>
  <c r="U38" i="39" s="1"/>
  <c r="V38" i="39" s="1"/>
  <c r="T38" i="39"/>
  <c r="U20" i="9"/>
  <c r="U20" i="39" s="1"/>
  <c r="V20" i="39" s="1"/>
  <c r="T20" i="39"/>
  <c r="U26" i="9"/>
  <c r="U26" i="39" s="1"/>
  <c r="V26" i="39" s="1"/>
  <c r="T26" i="39"/>
  <c r="U74" i="9"/>
  <c r="U74" i="39" s="1"/>
  <c r="V74" i="39" s="1"/>
  <c r="T74" i="39"/>
  <c r="U98" i="9"/>
  <c r="U98" i="39" s="1"/>
  <c r="V98" i="39" s="1"/>
  <c r="T98" i="39"/>
  <c r="U92" i="9"/>
  <c r="U92" i="39" s="1"/>
  <c r="V92" i="39" s="1"/>
  <c r="T92" i="39"/>
  <c r="U104" i="9"/>
  <c r="U104" i="39" s="1"/>
  <c r="V104" i="39" s="1"/>
  <c r="T104" i="39"/>
  <c r="U50" i="9"/>
  <c r="U50" i="39" s="1"/>
  <c r="V50" i="39" s="1"/>
  <c r="T50" i="39"/>
  <c r="V80" i="39"/>
  <c r="U14" i="39"/>
  <c r="U8" i="9"/>
  <c r="T8" i="39"/>
  <c r="T15" i="9"/>
  <c r="I14" i="31"/>
  <c r="C14" i="37" s="1"/>
  <c r="B15" i="33"/>
  <c r="B16" i="33"/>
  <c r="B17" i="33"/>
  <c r="B14" i="33"/>
  <c r="J14" i="31"/>
  <c r="D14" i="37" s="1"/>
  <c r="C18" i="35"/>
  <c r="E18" i="35" s="1"/>
  <c r="G18" i="35" s="1"/>
  <c r="T62" i="9"/>
  <c r="C15" i="35"/>
  <c r="E15" i="35" s="1"/>
  <c r="G15" i="35" s="1"/>
  <c r="T44" i="9"/>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T9" i="9" l="1"/>
  <c r="T9" i="39" s="1"/>
  <c r="V8" i="9"/>
  <c r="U44" i="9"/>
  <c r="U44" i="39" s="1"/>
  <c r="V44" i="39" s="1"/>
  <c r="T44" i="39"/>
  <c r="U62" i="9"/>
  <c r="U62" i="39" s="1"/>
  <c r="V62" i="39" s="1"/>
  <c r="T62" i="39"/>
  <c r="U8" i="39"/>
  <c r="U15" i="9"/>
  <c r="V14" i="9" s="1"/>
  <c r="D10" i="35" s="1"/>
  <c r="F10" i="35" s="1"/>
  <c r="T15" i="39"/>
  <c r="B18" i="33"/>
  <c r="C17" i="33" s="1"/>
  <c r="U9" i="9" l="1"/>
  <c r="U9" i="39" s="1"/>
  <c r="V8" i="39" s="1"/>
  <c r="D9" i="35" s="1"/>
  <c r="F9" i="35" s="1"/>
  <c r="C9" i="35"/>
  <c r="E9" i="35" s="1"/>
  <c r="T16" i="9"/>
  <c r="U15" i="39"/>
  <c r="V14" i="39" s="1"/>
  <c r="B21" i="33"/>
  <c r="C15" i="33"/>
  <c r="C16" i="33"/>
  <c r="C14" i="33"/>
  <c r="C18" i="33"/>
  <c r="L12" i="35" l="1"/>
  <c r="L13" i="37" s="1"/>
  <c r="O11" i="35"/>
  <c r="O12" i="37" s="1"/>
  <c r="L10" i="35"/>
  <c r="L11" i="37" s="1"/>
  <c r="O12" i="35"/>
  <c r="O13" i="37" s="1"/>
  <c r="G9" i="35"/>
  <c r="D17" i="33" s="1"/>
  <c r="K10" i="35"/>
  <c r="K11" i="37" s="1"/>
  <c r="M11" i="35"/>
  <c r="M12" i="37" s="1"/>
  <c r="N13" i="35"/>
  <c r="N14" i="37" s="1"/>
  <c r="K13" i="35"/>
  <c r="K14" i="37" s="1"/>
  <c r="M10" i="35"/>
  <c r="M11" i="37" s="1"/>
  <c r="L9" i="35"/>
  <c r="L10" i="37" s="1"/>
  <c r="M13" i="35"/>
  <c r="M14" i="37" s="1"/>
  <c r="M12" i="35"/>
  <c r="M13" i="37" s="1"/>
  <c r="K12" i="35"/>
  <c r="K13" i="37" s="1"/>
  <c r="N11" i="35"/>
  <c r="N12" i="37" s="1"/>
  <c r="M9" i="35"/>
  <c r="M10" i="37" s="1"/>
  <c r="K9" i="35"/>
  <c r="K10" i="37" s="1"/>
  <c r="O10" i="35"/>
  <c r="O11" i="37" s="1"/>
  <c r="N9" i="35"/>
  <c r="N10" i="37" s="1"/>
  <c r="O13" i="35"/>
  <c r="O14" i="37" s="1"/>
  <c r="L11" i="35"/>
  <c r="L12" i="37" s="1"/>
  <c r="N10" i="35"/>
  <c r="N11" i="37" s="1"/>
  <c r="O9" i="35"/>
  <c r="O10" i="37" s="1"/>
  <c r="N12" i="35"/>
  <c r="N13" i="37" s="1"/>
  <c r="L13" i="35"/>
  <c r="L14" i="37" s="1"/>
  <c r="K11" i="35"/>
  <c r="K12" i="37" s="1"/>
  <c r="U16" i="9"/>
  <c r="T16" i="39"/>
  <c r="D14" i="33" l="1"/>
  <c r="D16" i="33"/>
  <c r="D15" i="33"/>
  <c r="T17" i="9"/>
  <c r="U16" i="39"/>
  <c r="D18" i="33" l="1"/>
  <c r="E18" i="33" s="1"/>
  <c r="U17" i="9"/>
  <c r="T17" i="39"/>
  <c r="D21" i="33" l="1"/>
  <c r="E17" i="33"/>
  <c r="E15" i="33"/>
  <c r="E14" i="33"/>
  <c r="E16" i="33"/>
  <c r="U17" i="39"/>
  <c r="T18" i="9"/>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<sst xmlns="http://schemas.openxmlformats.org/spreadsheetml/2006/main" count="718" uniqueCount="364">
  <si>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</si>
  <si>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</si>
  <si>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</si>
  <si>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</si>
  <si>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</si>
  <si>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</si>
  <si>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</si>
  <si>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</si>
  <si>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</si>
  <si>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</si>
  <si>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</si>
  <si>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</si>
  <si>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</si>
  <si>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</si>
  <si>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</si>
  <si>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</si>
  <si>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</si>
  <si>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</si>
  <si>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</si>
  <si>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</si>
  <si>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</si>
  <si>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</si>
  <si>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</si>
  <si>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</si>
  <si>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</si>
  <si>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</si>
  <si>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</si>
  <si>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</si>
  <si>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</si>
  <si>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</si>
  <si>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</si>
  <si>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</si>
  <si>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</si>
  <si>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</si>
  <si>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</si>
  <si>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</si>
  <si>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</si>
  <si>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</si>
  <si>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</si>
  <si>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</si>
  <si>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</si>
  <si>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</si>
  <si>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</si>
  <si>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</si>
  <si>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</si>
  <si>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</si>
  <si>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</si>
  <si>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</si>
  <si>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</si>
  <si>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</si>
  <si>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</si>
  <si>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</si>
  <si>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</si>
  <si>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</si>
  <si>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</si>
  <si>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</si>
  <si>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</si>
  <si>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</si>
  <si>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</si>
  <si>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</si>
  <si>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</si>
  <si>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</si>
  <si>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</si>
  <si>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</si>
  <si>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</si>
  <si>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</si>
  <si>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</si>
  <si>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</si>
  <si>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</si>
  <si>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</si>
  <si>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</si>
  <si>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</si>
  <si>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</si>
  <si>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</si>
  <si>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</si>
  <si>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</si>
  <si>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</si>
  <si>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</si>
  <si>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</si>
  <si>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</si>
  <si>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</si>
  <si>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</si>
  <si>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</si>
  <si>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</si>
  <si>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</si>
  <si>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</si>
  <si>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</si>
  <si>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</si>
  <si>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</si>
  <si>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</si>
  <si>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</si>
  <si>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</si>
  <si>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</si>
  <si>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</si>
  <si>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</si>
  <si>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</si>
  <si>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</si>
  <si>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</si>
  <si>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</si>
  <si>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</si>
  <si>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</si>
  <si>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</si>
  <si>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</si>
  <si>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</si>
  <si>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</si>
  <si>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</si>
  <si>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</si>
  <si>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</si>
  <si>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</si>
  <si>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</si>
  <si>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</si>
  <si>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</si>
  <si>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</si>
  <si>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</si>
  <si>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</si>
  <si>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</si>
  <si>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</si>
  <si>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</si>
  <si>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</si>
  <si>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</si>
  <si>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</si>
  <si>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</si>
  <si>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</si>
  <si>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</si>
  <si>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</si>
  <si>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</si>
  <si>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</si>
  <si>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</si>
  <si>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</si>
  <si>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</si>
  <si>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</si>
  <si>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</si>
  <si>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</si>
  <si>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</si>
  <si>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</si>
  <si>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</si>
  <si>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</si>
  <si>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</si>
  <si>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</si>
  <si>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</si>
  <si>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</si>
  <si>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</si>
  <si>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</si>
  <si>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</si>
  <si>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</si>
  <si>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</si>
  <si>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</si>
  <si>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</si>
  <si>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</si>
  <si>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</si>
  <si>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</si>
  <si>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</si>
  <si>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</si>
  <si>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</si>
  <si>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</si>
  <si>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</si>
  <si>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</si>
  <si>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</si>
  <si>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</si>
  <si>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</si>
  <si>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</si>
  <si>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</si>
  <si>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</si>
  <si>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</si>
  <si>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</si>
  <si>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</si>
  <si>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</si>
  <si>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</si>
  <si>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</si>
  <si>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</si>
  <si>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</si>
  <si>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</si>
  <si>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</si>
  <si>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</si>
  <si>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</si>
  <si>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</si>
  <si>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</si>
  <si>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</si>
  <si>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</si>
  <si>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</si>
  <si>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</si>
  <si>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</si>
  <si>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</si>
  <si>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</si>
  <si>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</si>
  <si>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</si>
  <si>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</si>
  <si>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</si>
  <si>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</si>
  <si>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</si>
  <si>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</si>
  <si>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</si>
  <si>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</si>
  <si>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</si>
  <si>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</si>
  <si>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</si>
  <si>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</si>
  <si>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</si>
  <si>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</si>
  <si>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</si>
  <si>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</si>
  <si>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</si>
  <si>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</si>
  <si>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</si>
  <si>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</si>
  <si>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</si>
  <si>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</si>
  <si>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</si>
  <si>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</si>
  <si>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</si>
  <si>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</si>
  <si>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</si>
  <si>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</si>
  <si>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</si>
  <si>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</si>
  <si>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</si>
  <si>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</si>
  <si>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</si>
  <si>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</si>
  <si>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</si>
  <si>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</si>
  <si>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</si>
  <si>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</si>
  <si>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</si>
  <si>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</si>
  <si>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</si>
  <si>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</si>
  <si>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</si>
  <si>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</si>
  <si>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</si>
  <si>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</si>
  <si>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</si>
  <si>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</si>
  <si>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</si>
  <si>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</si>
  <si>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</si>
  <si>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</si>
  <si>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</si>
  <si>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</si>
  <si>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</si>
  <si>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</si>
  <si>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</si>
  <si>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</si>
  <si>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</si>
  <si>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</si>
  <si>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</si>
  <si>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</si>
  <si>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</si>
  <si>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</si>
  <si>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</si>
  <si>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</si>
  <si>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</si>
  <si>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</si>
  <si>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</si>
  <si>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</si>
  <si>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</si>
  <si>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</si>
  <si>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</si>
  <si>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</si>
  <si>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</si>
  <si>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</si>
  <si>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</si>
  <si>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</si>
  <si>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</si>
  <si>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</si>
  <si>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</si>
  <si>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</si>
  <si>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</si>
  <si>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</si>
  <si>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</si>
  <si>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</si>
  <si>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</si>
  <si>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</si>
  <si>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</si>
  <si>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</si>
  <si>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</si>
  <si>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</si>
  <si>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</si>
  <si>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</si>
  <si>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</si>
  <si>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</si>
  <si>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</si>
  <si>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</si>
  <si>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</si>
  <si>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</si>
  <si>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</si>
  <si>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</si>
  <si>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</si>
  <si>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</si>
  <si>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</si>
  <si>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</si>
  <si>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</si>
  <si>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</si>
  <si>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</si>
  <si>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</si>
  <si>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</si>
  <si>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</si>
  <si>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</si>
  <si>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</si>
  <si>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</si>
  <si>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</si>
  <si>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</si>
  <si>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</si>
  <si>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</si>
  <si>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</si>
  <si>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</si>
  <si>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</si>
  <si>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</si>
  <si>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</si>
  <si>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</si>
  <si>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</si>
  <si>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</si>
  <si>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</si>
  <si>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</si>
  <si>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</si>
  <si>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</si>
  <si>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</si>
  <si>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</si>
  <si>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</si>
  <si>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</si>
  <si>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</si>
  <si>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</si>
  <si>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</si>
  <si>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</si>
  <si>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</si>
  <si>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</si>
  <si>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</si>
  <si>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</si>
  <si>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</si>
  <si>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</si>
  <si>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</si>
  <si>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</si>
  <si>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</si>
  <si>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</si>
  <si>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</si>
  <si>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</si>
  <si>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</si>
  <si>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</si>
  <si>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</si>
  <si>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</si>
  <si>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</si>
  <si>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</si>
  <si>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</si>
  <si>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</si>
  <si>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</si>
  <si>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</si>
  <si>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</si>
  <si>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</si>
  <si>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</si>
  <si>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</si>
  <si>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</si>
  <si>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</si>
  <si>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</si>
  <si>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</si>
  <si>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</si>
  <si>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</si>
  <si>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Relaciones Estratégicas</t>
  </si>
  <si>
    <t>Gestionar las relaciones estratégicas con las partes interesadas cooperantes y sector político), mediante la definición e implementación de agendas de trabajo y respuesta a sus requerimientos, con el fin de cumplir con la misión del Ministerio, bajo los parámetros de la ley y la normatividad vigente.</t>
  </si>
  <si>
    <t>RET-6</t>
  </si>
  <si>
    <t xml:space="preserve"> incumplimiento en los términos establecidos (en ley quinta)</t>
  </si>
  <si>
    <t>Demora en la emisión de las respuestas (control político, derechos de petición, proposiciones, citaciones a debates de control política).</t>
  </si>
  <si>
    <t>El profesional designado por el (la) asesor (a) de despacho que ejerce como jefe de área</t>
  </si>
  <si>
    <t xml:space="preserve">revisa </t>
  </si>
  <si>
    <r>
      <rPr>
        <b/>
        <sz val="9"/>
        <color theme="6" tint="-0.499984740745262"/>
        <rFont val="Verdana"/>
        <family val="2"/>
      </rPr>
      <t>cuando se requiera</t>
    </r>
    <r>
      <rPr>
        <sz val="9"/>
        <rFont val="Verdana"/>
        <family val="2"/>
      </rPr>
      <t xml:space="preserve"> el cuadro de control con los tiempos de respuesta a las solicitudes allegadas y emiten las alertas que corresponda.
</t>
    </r>
    <r>
      <rPr>
        <b/>
        <sz val="9"/>
        <color theme="6" tint="-0.499984740745262"/>
        <rFont val="Verdana"/>
        <family val="2"/>
      </rPr>
      <t>Como evidencia queda</t>
    </r>
    <r>
      <rPr>
        <sz val="9"/>
        <rFont val="Verdana"/>
        <family val="2"/>
      </rPr>
      <t xml:space="preserve"> el excel con el estado de las solicitudes realizadas.
</t>
    </r>
    <r>
      <rPr>
        <b/>
        <sz val="9"/>
        <color theme="6" tint="-0.499984740745262"/>
        <rFont val="Verdana"/>
        <family val="2"/>
      </rPr>
      <t xml:space="preserve">
En caso de desviación o dificultad </t>
    </r>
    <r>
      <rPr>
        <sz val="9"/>
        <rFont val="Verdana"/>
        <family val="2"/>
      </rPr>
      <t>el jefe de dependencia realiza la delegación a otro colaborador del área para que pueda ejecutar la tarea.</t>
    </r>
    <r>
      <rPr>
        <b/>
        <sz val="9"/>
        <color theme="6" tint="-0.499984740745262"/>
        <rFont val="Verdana"/>
        <family val="2"/>
      </rPr>
      <t xml:space="preserve">
</t>
    </r>
    <r>
      <rPr>
        <sz val="9"/>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</si>
</sst>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65"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10"/>
      <color theme="0"/>
      <name val="Verdana"/>
      <family val="2"/>
    </font>
    <font>
      <b/>
      <sz val="10"/>
      <color theme="6" tint="-0.499984740745262"/>
      <name val="Verdana"/>
      <family val="2"/>
    </font>
    <font>
      <b/>
      <sz val="9"/>
      <color theme="6" tint="-0.499984740745262"/>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30">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4" fillId="4" borderId="41" xfId="4" quotePrefix="1" applyFont="1" applyFill="1" applyBorder="1" applyAlignment="1">
      <alignment horizontal="left" vertical="top"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0" fillId="0" borderId="0" xfId="0" applyFont="1" applyAlignment="1">
      <alignment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8" fillId="4" borderId="42" xfId="5" applyFont="1" applyFill="1" applyBorder="1" applyAlignment="1">
      <alignment horizontal="left" vertical="top" wrapText="1" readingOrder="1"/>
    </xf>
    <xf numFmtId="0" fontId="39" fillId="4" borderId="42" xfId="4" applyFont="1" applyFill="1" applyBorder="1" applyAlignment="1">
      <alignment horizontal="justify" vertical="center" wrapText="1"/>
    </xf>
    <xf numFmtId="0" fontId="34" fillId="4" borderId="15" xfId="4" quotePrefix="1" applyFont="1" applyFill="1" applyBorder="1" applyAlignment="1">
      <alignment vertical="top" wrapText="1"/>
    </xf>
    <xf numFmtId="0" fontId="34" fillId="4" borderId="0" xfId="4" quotePrefix="1" applyFont="1" applyFill="1" applyAlignment="1">
      <alignment vertical="top" wrapText="1"/>
    </xf>
    <xf numFmtId="0" fontId="34" fillId="4" borderId="2" xfId="4" quotePrefix="1" applyFont="1" applyFill="1" applyBorder="1" applyAlignment="1">
      <alignment vertical="top" wrapText="1"/>
    </xf>
    <xf numFmtId="0" fontId="34" fillId="4" borderId="41" xfId="4" quotePrefix="1" applyFont="1" applyFill="1" applyBorder="1" applyAlignment="1">
      <alignment vertical="top" wrapText="1"/>
    </xf>
    <xf numFmtId="0" fontId="34" fillId="4" borderId="42" xfId="4" quotePrefix="1" applyFont="1" applyFill="1" applyBorder="1" applyAlignment="1">
      <alignment vertical="top" wrapText="1"/>
    </xf>
    <xf numFmtId="0" fontId="34" fillId="4" borderId="43" xfId="4" quotePrefix="1" applyFont="1" applyFill="1" applyBorder="1" applyAlignment="1">
      <alignment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2" fillId="0" borderId="1" xfId="0" applyFont="1" applyBorder="1" applyAlignment="1">
      <alignment horizontal="left" vertical="center" wrapText="1"/>
    </xf>
    <xf numFmtId="9" fontId="41" fillId="0" borderId="0" xfId="2" applyNumberFormat="1" applyFont="1" applyAlignment="1">
      <alignment vertical="center"/>
    </xf>
    <xf numFmtId="0" fontId="41" fillId="0" borderId="0" xfId="2" applyFont="1" applyAlignment="1">
      <alignment vertical="center"/>
    </xf>
    <xf numFmtId="49" fontId="43" fillId="0" borderId="0" xfId="2" applyNumberFormat="1" applyFont="1" applyAlignment="1">
      <alignment vertical="center"/>
    </xf>
    <xf numFmtId="9" fontId="44" fillId="0" borderId="0" xfId="2" applyNumberFormat="1" applyFont="1" applyAlignment="1">
      <alignment vertical="center"/>
    </xf>
    <xf numFmtId="0" fontId="36" fillId="0" borderId="0" xfId="2" applyFont="1" applyAlignment="1">
      <alignment horizontal="center" vertical="center" wrapText="1"/>
    </xf>
    <xf numFmtId="0" fontId="32" fillId="2" borderId="0" xfId="2" applyFont="1" applyFill="1"/>
    <xf numFmtId="0" fontId="35" fillId="22" borderId="1" xfId="2" applyFont="1" applyFill="1" applyBorder="1" applyAlignment="1">
      <alignment vertical="center" wrapText="1"/>
    </xf>
    <xf numFmtId="0" fontId="32" fillId="2" borderId="0" xfId="2" applyFont="1" applyFill="1" applyAlignment="1">
      <alignment vertical="center" wrapText="1"/>
    </xf>
    <xf numFmtId="0" fontId="42"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5" fillId="0" borderId="0" xfId="2" applyFont="1" applyAlignment="1">
      <alignment horizontal="center" vertical="center" wrapText="1"/>
    </xf>
    <xf numFmtId="0" fontId="35"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2"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2" fillId="22" borderId="5" xfId="0" applyNumberFormat="1" applyFont="1" applyFill="1" applyBorder="1" applyAlignment="1">
      <alignment horizontal="center" vertical="center" wrapText="1"/>
    </xf>
    <xf numFmtId="0" fontId="35" fillId="22" borderId="5" xfId="2" applyFont="1" applyFill="1" applyBorder="1" applyAlignment="1">
      <alignment horizontal="center" vertical="center" wrapText="1"/>
    </xf>
    <xf numFmtId="0" fontId="46" fillId="0" borderId="3"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6" xfId="0" applyFont="1" applyBorder="1" applyAlignment="1">
      <alignment horizontal="center" vertical="center" wrapText="1"/>
    </xf>
    <xf numFmtId="0" fontId="35" fillId="22" borderId="8" xfId="2" applyFont="1" applyFill="1" applyBorder="1" applyAlignment="1">
      <alignment horizontal="center" vertical="center" wrapText="1"/>
    </xf>
    <xf numFmtId="0" fontId="47" fillId="11" borderId="3" xfId="0" applyFont="1" applyFill="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6" xfId="0" applyNumberFormat="1" applyFont="1" applyBorder="1" applyAlignment="1">
      <alignment horizontal="center" vertical="center" wrapText="1"/>
    </xf>
    <xf numFmtId="9" fontId="35" fillId="22" borderId="5" xfId="2" applyNumberFormat="1" applyFont="1" applyFill="1" applyBorder="1" applyAlignment="1">
      <alignment horizontal="center" vertical="center" wrapText="1"/>
    </xf>
    <xf numFmtId="0" fontId="47" fillId="12" borderId="3" xfId="0" applyFont="1" applyFill="1" applyBorder="1" applyAlignment="1">
      <alignment horizontal="center" vertical="center" wrapText="1"/>
    </xf>
    <xf numFmtId="0" fontId="36" fillId="0" borderId="1" xfId="2" applyFont="1" applyBorder="1" applyAlignment="1">
      <alignment horizontal="center" vertical="center" wrapText="1"/>
    </xf>
    <xf numFmtId="0" fontId="39" fillId="22" borderId="19" xfId="2" applyFont="1" applyFill="1" applyBorder="1" applyAlignment="1" applyProtection="1">
      <alignment horizontal="left" vertical="center" wrapText="1"/>
      <protection locked="0"/>
    </xf>
    <xf numFmtId="0" fontId="39" fillId="22" borderId="1" xfId="2" applyFont="1" applyFill="1" applyBorder="1" applyAlignment="1" applyProtection="1">
      <alignment horizontal="left" vertical="center" wrapText="1"/>
      <protection locked="0"/>
    </xf>
    <xf numFmtId="0" fontId="39" fillId="0" borderId="1" xfId="2" applyFont="1" applyBorder="1" applyAlignment="1">
      <alignment horizontal="left" vertical="center" wrapText="1"/>
    </xf>
    <xf numFmtId="9" fontId="36" fillId="0" borderId="1" xfId="0" applyNumberFormat="1" applyFont="1" applyBorder="1" applyAlignment="1">
      <alignment horizontal="center" vertical="center" wrapText="1"/>
    </xf>
    <xf numFmtId="0" fontId="36" fillId="22" borderId="1" xfId="0" applyFont="1" applyFill="1" applyBorder="1" applyAlignment="1" applyProtection="1">
      <alignment horizontal="center" vertical="center" wrapText="1"/>
      <protection locked="0"/>
    </xf>
    <xf numFmtId="9" fontId="36" fillId="22" borderId="1" xfId="0" applyNumberFormat="1" applyFont="1" applyFill="1" applyBorder="1" applyAlignment="1" applyProtection="1">
      <alignment horizontal="center" vertical="center" wrapText="1"/>
      <protection locked="0"/>
    </xf>
    <xf numFmtId="0" fontId="47" fillId="13" borderId="3" xfId="0" applyFont="1" applyFill="1" applyBorder="1" applyAlignment="1">
      <alignment horizontal="center" vertical="center" wrapText="1"/>
    </xf>
    <xf numFmtId="0" fontId="36" fillId="0" borderId="3" xfId="2" applyFont="1" applyBorder="1" applyAlignment="1">
      <alignment horizontal="center" vertical="center" wrapText="1"/>
    </xf>
    <xf numFmtId="0" fontId="36" fillId="0" borderId="1" xfId="2" applyFont="1" applyBorder="1" applyAlignment="1">
      <alignment horizontal="left" vertical="center" wrapText="1"/>
    </xf>
    <xf numFmtId="0" fontId="47" fillId="7" borderId="3" xfId="0" applyFont="1" applyFill="1" applyBorder="1" applyAlignment="1">
      <alignment horizontal="center" vertical="center" wrapText="1"/>
    </xf>
    <xf numFmtId="0" fontId="47" fillId="14" borderId="3" xfId="0" applyFont="1" applyFill="1" applyBorder="1" applyAlignment="1">
      <alignment horizontal="center" vertical="center" wrapText="1"/>
    </xf>
    <xf numFmtId="0" fontId="47" fillId="0" borderId="0" xfId="0" applyFont="1" applyAlignment="1">
      <alignment horizontal="center" vertical="center" wrapText="1"/>
    </xf>
    <xf numFmtId="0" fontId="36" fillId="0" borderId="27" xfId="2" applyFont="1" applyBorder="1" applyAlignment="1">
      <alignment horizontal="center" vertical="center" wrapText="1"/>
    </xf>
    <xf numFmtId="0" fontId="36" fillId="0" borderId="28" xfId="2" applyFont="1" applyBorder="1" applyAlignment="1">
      <alignment horizontal="center" vertical="center" wrapText="1"/>
    </xf>
    <xf numFmtId="0" fontId="39" fillId="22" borderId="38" xfId="2" applyFont="1" applyFill="1" applyBorder="1" applyAlignment="1" applyProtection="1">
      <alignment horizontal="left" vertical="center" wrapText="1"/>
      <protection locked="0"/>
    </xf>
    <xf numFmtId="0" fontId="39" fillId="22" borderId="28" xfId="2" applyFont="1" applyFill="1" applyBorder="1" applyAlignment="1" applyProtection="1">
      <alignment horizontal="left" vertical="center" wrapText="1"/>
      <protection locked="0"/>
    </xf>
    <xf numFmtId="0" fontId="36" fillId="0" borderId="4" xfId="2" applyFont="1" applyBorder="1" applyAlignment="1">
      <alignment horizontal="center" vertical="center" wrapText="1"/>
    </xf>
    <xf numFmtId="0" fontId="36" fillId="22" borderId="71" xfId="2" applyFont="1" applyFill="1" applyBorder="1" applyAlignment="1" applyProtection="1">
      <alignment horizontal="left" vertical="center" wrapText="1"/>
      <protection locked="0"/>
    </xf>
    <xf numFmtId="0" fontId="36" fillId="22" borderId="6" xfId="2" applyFont="1" applyFill="1" applyBorder="1" applyAlignment="1" applyProtection="1">
      <alignment horizontal="left" vertical="center" wrapText="1"/>
      <protection locked="0"/>
    </xf>
    <xf numFmtId="9" fontId="47" fillId="0" borderId="0" xfId="0" applyNumberFormat="1" applyFont="1" applyAlignment="1">
      <alignment horizontal="center" vertical="center" wrapText="1"/>
    </xf>
    <xf numFmtId="0" fontId="36" fillId="22" borderId="19" xfId="2" applyFont="1" applyFill="1" applyBorder="1" applyAlignment="1" applyProtection="1">
      <alignment horizontal="left" vertical="center" wrapText="1"/>
      <protection locked="0"/>
    </xf>
    <xf numFmtId="0" fontId="36" fillId="22" borderId="1" xfId="2" applyFont="1" applyFill="1" applyBorder="1" applyAlignment="1" applyProtection="1">
      <alignment horizontal="left" vertical="center" wrapText="1"/>
      <protection locked="0"/>
    </xf>
    <xf numFmtId="0" fontId="36" fillId="22" borderId="20" xfId="2" applyFont="1" applyFill="1" applyBorder="1" applyAlignment="1" applyProtection="1">
      <alignment horizontal="left" vertical="center" wrapText="1"/>
      <protection locked="0"/>
    </xf>
    <xf numFmtId="0" fontId="36" fillId="22" borderId="5" xfId="2" applyFont="1" applyFill="1" applyBorder="1" applyAlignment="1" applyProtection="1">
      <alignment horizontal="left" vertical="center" wrapText="1"/>
      <protection locked="0"/>
    </xf>
    <xf numFmtId="0" fontId="36" fillId="22" borderId="38" xfId="2" applyFont="1" applyFill="1" applyBorder="1" applyAlignment="1" applyProtection="1">
      <alignment horizontal="left" vertical="center" wrapText="1"/>
      <protection locked="0"/>
    </xf>
    <xf numFmtId="0" fontId="36" fillId="22" borderId="28" xfId="2" applyFont="1" applyFill="1" applyBorder="1" applyAlignment="1" applyProtection="1">
      <alignment horizontal="left" vertical="center" wrapText="1"/>
      <protection locked="0"/>
    </xf>
    <xf numFmtId="0" fontId="36" fillId="0" borderId="0" xfId="2" applyFont="1" applyAlignment="1">
      <alignment vertical="center" wrapText="1"/>
    </xf>
    <xf numFmtId="9" fontId="48" fillId="0" borderId="4" xfId="0" applyNumberFormat="1" applyFont="1" applyBorder="1" applyAlignment="1">
      <alignment horizontal="center" vertical="center" wrapText="1"/>
    </xf>
    <xf numFmtId="0" fontId="36" fillId="22" borderId="60" xfId="2" applyFont="1" applyFill="1" applyBorder="1" applyAlignment="1" applyProtection="1">
      <alignment horizontal="left" vertical="center" wrapText="1"/>
      <protection locked="0"/>
    </xf>
    <xf numFmtId="0" fontId="36" fillId="22" borderId="4" xfId="2" applyFont="1" applyFill="1" applyBorder="1" applyAlignment="1" applyProtection="1">
      <alignment horizontal="left" vertical="center" wrapText="1"/>
      <protection locked="0"/>
    </xf>
    <xf numFmtId="9" fontId="36" fillId="0" borderId="0" xfId="2" applyNumberFormat="1" applyFont="1" applyAlignment="1">
      <alignment horizontal="center" vertical="center" wrapText="1"/>
    </xf>
    <xf numFmtId="14" fontId="42"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2" fillId="22" borderId="1" xfId="0" applyFont="1" applyFill="1" applyBorder="1" applyAlignment="1">
      <alignment vertical="center" wrapText="1"/>
    </xf>
    <xf numFmtId="14" fontId="32" fillId="0" borderId="1" xfId="0" applyNumberFormat="1" applyFont="1" applyBorder="1" applyAlignment="1">
      <alignment vertical="center" wrapText="1"/>
    </xf>
    <xf numFmtId="0" fontId="46" fillId="22" borderId="3" xfId="0" applyFont="1" applyFill="1" applyBorder="1" applyAlignment="1">
      <alignment horizontal="center" vertical="center" wrapText="1"/>
    </xf>
    <xf numFmtId="0" fontId="46" fillId="22" borderId="1" xfId="0" applyFont="1" applyFill="1" applyBorder="1" applyAlignment="1">
      <alignment horizontal="center" vertical="center" wrapText="1"/>
    </xf>
    <xf numFmtId="0" fontId="46" fillId="22" borderId="26" xfId="0" applyFont="1" applyFill="1" applyBorder="1" applyAlignment="1">
      <alignment horizontal="center" vertical="center" wrapText="1"/>
    </xf>
    <xf numFmtId="0" fontId="42" fillId="0" borderId="0" xfId="2" applyFont="1" applyAlignment="1">
      <alignment horizontal="center" vertical="center" wrapText="1"/>
    </xf>
    <xf numFmtId="0" fontId="32" fillId="2" borderId="0" xfId="2" applyFont="1" applyFill="1" applyAlignment="1">
      <alignment horizontal="center" vertical="center"/>
    </xf>
    <xf numFmtId="0" fontId="42" fillId="0" borderId="1" xfId="2" applyFont="1" applyBorder="1" applyAlignment="1">
      <alignment vertical="center"/>
    </xf>
    <xf numFmtId="0" fontId="42" fillId="0" borderId="0" xfId="2" applyFont="1" applyAlignment="1">
      <alignment horizontal="center" vertical="center"/>
    </xf>
    <xf numFmtId="0" fontId="42" fillId="0" borderId="0" xfId="2" applyFont="1" applyAlignment="1">
      <alignment vertical="center"/>
    </xf>
    <xf numFmtId="0" fontId="32" fillId="2" borderId="0" xfId="2" applyFont="1" applyFill="1" applyAlignment="1">
      <alignment horizontal="center"/>
    </xf>
    <xf numFmtId="0" fontId="42" fillId="0" borderId="0" xfId="0" applyFont="1" applyAlignment="1">
      <alignment horizontal="left" vertical="center" wrapText="1"/>
    </xf>
    <xf numFmtId="14" fontId="42" fillId="0" borderId="1" xfId="0" applyNumberFormat="1" applyFont="1" applyBorder="1" applyAlignment="1">
      <alignment horizontal="center" vertical="center" wrapText="1"/>
    </xf>
    <xf numFmtId="0" fontId="42" fillId="0" borderId="0" xfId="0" applyFont="1" applyAlignment="1">
      <alignment vertical="center" wrapText="1"/>
    </xf>
    <xf numFmtId="14" fontId="32" fillId="0" borderId="0" xfId="0" applyNumberFormat="1" applyFont="1" applyAlignment="1">
      <alignment vertical="center" wrapText="1"/>
    </xf>
    <xf numFmtId="14" fontId="42"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5" fillId="5" borderId="74" xfId="2" applyFont="1" applyFill="1" applyBorder="1" applyAlignment="1">
      <alignment horizontal="center" vertical="center"/>
    </xf>
    <xf numFmtId="0" fontId="45" fillId="18" borderId="74" xfId="2" applyFont="1" applyFill="1" applyBorder="1" applyAlignment="1">
      <alignment horizontal="center" vertical="center" wrapText="1"/>
    </xf>
    <xf numFmtId="0" fontId="45" fillId="19" borderId="74" xfId="2" applyFont="1" applyFill="1" applyBorder="1" applyAlignment="1">
      <alignment horizontal="center" vertical="center" wrapText="1"/>
    </xf>
    <xf numFmtId="0" fontId="50" fillId="20" borderId="74" xfId="2" applyFont="1" applyFill="1" applyBorder="1" applyAlignment="1">
      <alignment horizontal="center" vertical="center" wrapText="1"/>
    </xf>
    <xf numFmtId="0" fontId="35" fillId="0" borderId="0" xfId="2" applyFont="1" applyAlignment="1">
      <alignment vertical="center" wrapText="1"/>
    </xf>
    <xf numFmtId="0" fontId="36"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2"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1" fillId="0" borderId="0" xfId="2" applyFont="1" applyAlignment="1">
      <alignment vertical="center" wrapText="1"/>
    </xf>
    <xf numFmtId="0" fontId="42" fillId="22" borderId="24" xfId="2" applyFont="1" applyFill="1" applyBorder="1" applyAlignment="1">
      <alignment horizontal="center" vertical="center" wrapText="1"/>
    </xf>
    <xf numFmtId="0" fontId="42"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2" fillId="22" borderId="1" xfId="2" applyFont="1" applyFill="1" applyBorder="1" applyAlignment="1">
      <alignment vertical="center" wrapText="1"/>
    </xf>
    <xf numFmtId="0" fontId="52" fillId="22" borderId="1" xfId="0" applyFont="1" applyFill="1" applyBorder="1" applyAlignment="1">
      <alignment horizontal="center" vertical="center" wrapText="1" readingOrder="1"/>
    </xf>
    <xf numFmtId="0" fontId="52"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3"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2" fillId="0" borderId="1" xfId="0" applyFont="1" applyBorder="1" applyAlignment="1">
      <alignment horizontal="center" vertical="center" wrapText="1" readingOrder="1"/>
    </xf>
    <xf numFmtId="0" fontId="54"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3" fillId="0" borderId="0" xfId="3" applyFont="1" applyAlignment="1">
      <alignment horizontal="center" vertical="center"/>
    </xf>
    <xf numFmtId="0" fontId="54" fillId="9" borderId="1" xfId="0" applyFont="1" applyFill="1" applyBorder="1" applyAlignment="1">
      <alignment horizontal="center" vertical="center" wrapText="1" readingOrder="1"/>
    </xf>
    <xf numFmtId="0" fontId="55" fillId="0" borderId="0" xfId="3" applyFont="1" applyAlignment="1">
      <alignment vertical="center" textRotation="90" wrapText="1"/>
    </xf>
    <xf numFmtId="0" fontId="56" fillId="0" borderId="0" xfId="3" applyFont="1" applyAlignment="1">
      <alignment horizontal="center" vertical="center" wrapText="1"/>
    </xf>
    <xf numFmtId="0" fontId="53" fillId="0" borderId="0" xfId="3" applyFont="1" applyAlignment="1">
      <alignment horizontal="center" vertical="center" wrapText="1"/>
    </xf>
    <xf numFmtId="0" fontId="54" fillId="5" borderId="1" xfId="0" applyFont="1" applyFill="1" applyBorder="1" applyAlignment="1">
      <alignment horizontal="center" vertical="center" wrapText="1" readingOrder="1"/>
    </xf>
    <xf numFmtId="0" fontId="52" fillId="0" borderId="28" xfId="0" applyFont="1" applyBorder="1" applyAlignment="1">
      <alignment horizontal="center" vertical="center" wrapText="1" readingOrder="1"/>
    </xf>
    <xf numFmtId="0" fontId="54" fillId="5" borderId="28" xfId="0" applyFont="1" applyFill="1" applyBorder="1" applyAlignment="1">
      <alignment horizontal="center" vertical="center" wrapText="1" readingOrder="1"/>
    </xf>
    <xf numFmtId="0" fontId="54" fillId="9" borderId="28" xfId="0" applyFont="1" applyFill="1" applyBorder="1" applyAlignment="1">
      <alignment horizontal="center" vertical="center" wrapText="1" readingOrder="1"/>
    </xf>
    <xf numFmtId="0" fontId="54"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3" fillId="0" borderId="0" xfId="3" applyFont="1" applyAlignment="1">
      <alignment vertical="center"/>
    </xf>
    <xf numFmtId="0" fontId="42"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1" fillId="0" borderId="0" xfId="0" applyFont="1" applyAlignment="1">
      <alignment vertical="center" readingOrder="1"/>
    </xf>
    <xf numFmtId="0" fontId="57"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2" fillId="0" borderId="0" xfId="0" applyNumberFormat="1" applyFont="1" applyAlignment="1">
      <alignment horizontal="left" vertical="center" wrapText="1"/>
    </xf>
    <xf numFmtId="0" fontId="41" fillId="0" borderId="0" xfId="2" applyFont="1" applyAlignment="1">
      <alignment horizontal="center" vertical="center"/>
    </xf>
    <xf numFmtId="0" fontId="42" fillId="0" borderId="0" xfId="0" applyFont="1" applyAlignment="1">
      <alignment horizontal="center" vertical="center" wrapText="1"/>
    </xf>
    <xf numFmtId="0" fontId="42" fillId="2" borderId="0" xfId="2" applyFont="1" applyFill="1" applyAlignment="1">
      <alignment vertical="center" wrapText="1"/>
    </xf>
    <xf numFmtId="14" fontId="32" fillId="0" borderId="0" xfId="0" applyNumberFormat="1" applyFont="1" applyAlignment="1">
      <alignment horizontal="right" vertical="center" wrapText="1"/>
    </xf>
    <xf numFmtId="0" fontId="35" fillId="0" borderId="60" xfId="2" applyFont="1" applyBorder="1" applyAlignment="1">
      <alignment vertical="center" wrapText="1"/>
    </xf>
    <xf numFmtId="0" fontId="36" fillId="4" borderId="11" xfId="2" applyFont="1" applyFill="1" applyBorder="1" applyAlignment="1">
      <alignment horizontal="left" vertical="center" wrapText="1"/>
    </xf>
    <xf numFmtId="0" fontId="35" fillId="22" borderId="34" xfId="2" applyFont="1" applyFill="1" applyBorder="1" applyAlignment="1">
      <alignment vertical="center" wrapText="1"/>
    </xf>
    <xf numFmtId="0" fontId="35" fillId="22" borderId="36" xfId="2" applyFont="1" applyFill="1" applyBorder="1" applyAlignment="1">
      <alignment vertical="center" wrapText="1"/>
    </xf>
    <xf numFmtId="0" fontId="35" fillId="22" borderId="3" xfId="2" applyFont="1" applyFill="1" applyBorder="1" applyAlignment="1">
      <alignment horizontal="center" vertical="center" wrapText="1"/>
    </xf>
    <xf numFmtId="0" fontId="35" fillId="22" borderId="24" xfId="2" applyFont="1" applyFill="1" applyBorder="1" applyAlignment="1">
      <alignment horizontal="center" vertical="center" wrapText="1"/>
    </xf>
    <xf numFmtId="0" fontId="35" fillId="22" borderId="60" xfId="2" applyFont="1" applyFill="1" applyBorder="1" applyAlignment="1">
      <alignment horizontal="center" vertical="center" wrapText="1"/>
    </xf>
    <xf numFmtId="9" fontId="35" fillId="22" borderId="11" xfId="2" applyNumberFormat="1" applyFont="1" applyFill="1" applyBorder="1" applyAlignment="1">
      <alignment horizontal="center" vertical="center" wrapText="1"/>
    </xf>
    <xf numFmtId="0" fontId="35" fillId="22" borderId="33" xfId="2" applyFont="1" applyFill="1" applyBorder="1" applyAlignment="1">
      <alignment horizontal="center" vertical="center" wrapText="1"/>
    </xf>
    <xf numFmtId="9" fontId="35" fillId="22" borderId="34" xfId="2" applyNumberFormat="1" applyFont="1" applyFill="1" applyBorder="1" applyAlignment="1">
      <alignment horizontal="center" vertical="center" wrapText="1"/>
    </xf>
    <xf numFmtId="9" fontId="35" fillId="22" borderId="6" xfId="2" applyNumberFormat="1" applyFont="1" applyFill="1" applyBorder="1" applyAlignment="1">
      <alignment horizontal="center" vertical="center" wrapText="1"/>
    </xf>
    <xf numFmtId="9" fontId="35" fillId="22" borderId="36" xfId="2" applyNumberFormat="1" applyFont="1" applyFill="1" applyBorder="1" applyAlignment="1">
      <alignment horizontal="center" vertical="center" wrapText="1"/>
    </xf>
    <xf numFmtId="9" fontId="35" fillId="22" borderId="25" xfId="2" applyNumberFormat="1" applyFont="1" applyFill="1" applyBorder="1" applyAlignment="1">
      <alignment horizontal="center" vertical="center" wrapText="1"/>
    </xf>
    <xf numFmtId="0" fontId="46" fillId="22" borderId="8" xfId="0" applyFont="1" applyFill="1" applyBorder="1" applyAlignment="1">
      <alignment horizontal="center" vertical="center" wrapText="1"/>
    </xf>
    <xf numFmtId="0" fontId="36" fillId="0" borderId="8" xfId="2" applyFont="1" applyBorder="1" applyAlignment="1">
      <alignment horizontal="justify" vertical="center" wrapText="1"/>
    </xf>
    <xf numFmtId="3" fontId="36" fillId="22" borderId="3" xfId="2" applyNumberFormat="1" applyFont="1" applyFill="1" applyBorder="1" applyAlignment="1" applyProtection="1">
      <alignment horizontal="center" vertical="center" wrapText="1"/>
      <protection locked="0"/>
    </xf>
    <xf numFmtId="0" fontId="58"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9" fillId="0" borderId="3" xfId="0" applyNumberFormat="1" applyFont="1" applyBorder="1" applyAlignment="1">
      <alignment horizontal="center" vertical="center" wrapText="1"/>
    </xf>
    <xf numFmtId="9" fontId="59" fillId="0" borderId="26" xfId="0" applyNumberFormat="1" applyFont="1" applyBorder="1" applyAlignment="1">
      <alignment horizontal="center" vertical="center" wrapText="1"/>
    </xf>
    <xf numFmtId="0" fontId="47" fillId="0" borderId="1" xfId="0" applyFont="1" applyBorder="1" applyAlignment="1">
      <alignment vertical="center" wrapText="1"/>
    </xf>
    <xf numFmtId="0" fontId="47" fillId="0" borderId="8" xfId="0" applyFont="1" applyBorder="1" applyAlignment="1">
      <alignment horizontal="center" vertical="center" wrapText="1"/>
    </xf>
    <xf numFmtId="0" fontId="47" fillId="0" borderId="33" xfId="0" applyFont="1" applyBorder="1" applyAlignment="1">
      <alignment vertical="center" wrapText="1"/>
    </xf>
    <xf numFmtId="0" fontId="36" fillId="22" borderId="3" xfId="2" applyFont="1" applyFill="1" applyBorder="1" applyAlignment="1" applyProtection="1">
      <alignment horizontal="center" vertical="center" wrapText="1"/>
      <protection locked="0"/>
    </xf>
    <xf numFmtId="0" fontId="47" fillId="0" borderId="1" xfId="0" applyFont="1" applyBorder="1" applyAlignment="1">
      <alignment horizontal="justify" vertical="center" wrapText="1"/>
    </xf>
    <xf numFmtId="0" fontId="47" fillId="0" borderId="26" xfId="0" applyFont="1" applyBorder="1" applyAlignment="1">
      <alignment vertical="center" wrapText="1"/>
    </xf>
    <xf numFmtId="0" fontId="36" fillId="0" borderId="27" xfId="2" applyFont="1" applyBorder="1" applyAlignment="1">
      <alignment vertical="center" wrapText="1"/>
    </xf>
    <xf numFmtId="0" fontId="36" fillId="0" borderId="28" xfId="2" applyFont="1" applyBorder="1" applyAlignment="1">
      <alignment vertical="center" wrapText="1"/>
    </xf>
    <xf numFmtId="0" fontId="36" fillId="0" borderId="37" xfId="2" applyFont="1" applyBorder="1" applyAlignment="1">
      <alignment horizontal="center" vertical="center" wrapText="1"/>
    </xf>
    <xf numFmtId="0" fontId="36" fillId="0" borderId="29" xfId="2" applyFont="1" applyBorder="1" applyAlignment="1">
      <alignment vertical="center" wrapText="1"/>
    </xf>
    <xf numFmtId="0" fontId="36" fillId="22" borderId="27" xfId="2" applyFont="1" applyFill="1" applyBorder="1" applyAlignment="1" applyProtection="1">
      <alignment horizontal="center" vertical="center" wrapText="1"/>
      <protection locked="0"/>
    </xf>
    <xf numFmtId="0" fontId="58"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9" fillId="0" borderId="27" xfId="0" applyNumberFormat="1" applyFont="1" applyBorder="1" applyAlignment="1">
      <alignment horizontal="center" vertical="center" wrapText="1"/>
    </xf>
    <xf numFmtId="9" fontId="59" fillId="0" borderId="29" xfId="0" applyNumberFormat="1" applyFont="1" applyBorder="1" applyAlignment="1">
      <alignment horizontal="center" vertical="center" wrapText="1"/>
    </xf>
    <xf numFmtId="9" fontId="36" fillId="0" borderId="0" xfId="2" applyNumberFormat="1" applyFont="1" applyAlignment="1">
      <alignment vertical="center" wrapText="1"/>
    </xf>
    <xf numFmtId="9" fontId="35" fillId="0" borderId="0" xfId="2" applyNumberFormat="1" applyFont="1" applyAlignment="1">
      <alignment vertical="center" wrapText="1"/>
    </xf>
    <xf numFmtId="0" fontId="35" fillId="21" borderId="1" xfId="0" applyFont="1" applyFill="1" applyBorder="1" applyAlignment="1" applyProtection="1">
      <alignment vertical="center" wrapText="1"/>
      <protection locked="0"/>
    </xf>
    <xf numFmtId="0" fontId="35" fillId="0" borderId="1" xfId="0" applyFont="1" applyBorder="1" applyAlignment="1" applyProtection="1">
      <alignment vertical="center" wrapText="1"/>
      <protection locked="0"/>
    </xf>
    <xf numFmtId="0" fontId="35" fillId="21" borderId="1" xfId="2" applyFont="1" applyFill="1" applyBorder="1" applyAlignment="1">
      <alignment vertical="center" wrapText="1"/>
    </xf>
    <xf numFmtId="0" fontId="42" fillId="21" borderId="1" xfId="2" applyFont="1" applyFill="1" applyBorder="1" applyAlignment="1">
      <alignment horizontal="center" vertical="center" wrapText="1"/>
    </xf>
    <xf numFmtId="14" fontId="36" fillId="0" borderId="8" xfId="2" applyNumberFormat="1" applyFont="1" applyBorder="1" applyAlignment="1" applyProtection="1">
      <alignment vertical="center" wrapText="1"/>
      <protection locked="0"/>
    </xf>
    <xf numFmtId="14" fontId="36" fillId="0" borderId="19" xfId="2" applyNumberFormat="1" applyFont="1" applyBorder="1" applyAlignment="1" applyProtection="1">
      <alignment vertical="center" wrapText="1"/>
      <protection locked="0"/>
    </xf>
    <xf numFmtId="0" fontId="35" fillId="21" borderId="4" xfId="2" applyFont="1" applyFill="1" applyBorder="1" applyAlignment="1">
      <alignment vertical="center" wrapText="1"/>
    </xf>
    <xf numFmtId="0" fontId="35" fillId="21" borderId="4" xfId="2" applyFont="1" applyFill="1" applyBorder="1" applyAlignment="1">
      <alignment horizontal="left" vertical="center" wrapText="1"/>
    </xf>
    <xf numFmtId="0" fontId="35" fillId="21" borderId="4" xfId="2" applyFont="1" applyFill="1" applyBorder="1" applyAlignment="1">
      <alignment horizontal="center" vertical="center" wrapText="1"/>
    </xf>
    <xf numFmtId="14" fontId="35" fillId="21" borderId="4" xfId="2" applyNumberFormat="1" applyFont="1" applyFill="1" applyBorder="1" applyAlignment="1" applyProtection="1">
      <alignment horizontal="center" vertical="center" wrapText="1"/>
      <protection locked="0"/>
    </xf>
    <xf numFmtId="0" fontId="36" fillId="0" borderId="0" xfId="2" applyFont="1" applyAlignment="1" applyProtection="1">
      <alignment horizontal="left" vertical="justify" wrapText="1"/>
      <protection locked="0"/>
    </xf>
    <xf numFmtId="0" fontId="35" fillId="0" borderId="0" xfId="2" applyFont="1" applyAlignment="1">
      <alignment horizontal="right" vertical="center" wrapText="1"/>
    </xf>
    <xf numFmtId="14" fontId="36" fillId="0" borderId="0" xfId="2" applyNumberFormat="1" applyFont="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lignment horizontal="center" vertical="center" wrapText="1"/>
    </xf>
    <xf numFmtId="0" fontId="35" fillId="21" borderId="7" xfId="2" applyFont="1" applyFill="1" applyBorder="1" applyAlignment="1">
      <alignment vertical="center" wrapText="1"/>
    </xf>
    <xf numFmtId="0" fontId="35" fillId="21" borderId="7" xfId="2" applyFont="1" applyFill="1" applyBorder="1" applyAlignment="1">
      <alignment horizontal="center" vertical="center" wrapText="1"/>
    </xf>
    <xf numFmtId="0" fontId="36" fillId="22" borderId="1" xfId="2" applyFont="1" applyFill="1" applyBorder="1" applyAlignment="1" applyProtection="1">
      <alignment horizontal="center" vertical="center" wrapText="1"/>
      <protection locked="0"/>
    </xf>
    <xf numFmtId="0" fontId="36" fillId="0" borderId="1" xfId="2" applyFont="1" applyBorder="1" applyAlignment="1">
      <alignment horizontal="justify" vertical="center" wrapText="1"/>
    </xf>
    <xf numFmtId="0" fontId="36" fillId="0" borderId="1" xfId="2" applyFont="1" applyBorder="1" applyAlignment="1" applyProtection="1">
      <alignment horizontal="center" vertical="center" wrapText="1"/>
      <protection locked="0"/>
    </xf>
    <xf numFmtId="0" fontId="36" fillId="22" borderId="1" xfId="0" applyFont="1" applyFill="1" applyBorder="1" applyAlignment="1">
      <alignment horizontal="left" vertical="center" wrapText="1"/>
    </xf>
    <xf numFmtId="0" fontId="36" fillId="0" borderId="0" xfId="2" applyFont="1" applyAlignment="1">
      <alignment horizontal="justify" vertical="top" wrapText="1"/>
    </xf>
    <xf numFmtId="0" fontId="36" fillId="0" borderId="1" xfId="2" applyFont="1" applyBorder="1" applyAlignment="1">
      <alignment horizontal="justify" vertical="top" wrapText="1"/>
    </xf>
    <xf numFmtId="0" fontId="36" fillId="0" borderId="1" xfId="2" applyFont="1" applyBorder="1" applyAlignment="1">
      <alignment vertical="center" wrapText="1"/>
    </xf>
    <xf numFmtId="0" fontId="43" fillId="0" borderId="1" xfId="2" applyFont="1" applyBorder="1" applyAlignment="1">
      <alignment vertical="center" wrapText="1"/>
    </xf>
    <xf numFmtId="0" fontId="43" fillId="0" borderId="0" xfId="2" applyFont="1" applyAlignment="1">
      <alignment vertical="center" wrapText="1"/>
    </xf>
    <xf numFmtId="0" fontId="36" fillId="0" borderId="5" xfId="2" applyFont="1" applyBorder="1" applyAlignment="1" applyProtection="1">
      <alignment horizontal="center" vertical="center" wrapText="1"/>
      <protection locked="0"/>
    </xf>
    <xf numFmtId="0" fontId="60" fillId="0" borderId="0" xfId="0" applyFont="1" applyAlignment="1">
      <alignment horizontal="left" vertical="center" wrapText="1"/>
    </xf>
    <xf numFmtId="0" fontId="32" fillId="0" borderId="0" xfId="0" applyFont="1" applyAlignment="1">
      <alignment vertical="center" wrapText="1"/>
    </xf>
    <xf numFmtId="0" fontId="36" fillId="2" borderId="0" xfId="2" applyFont="1" applyFill="1" applyAlignment="1">
      <alignment vertical="center" wrapText="1"/>
    </xf>
    <xf numFmtId="0" fontId="42" fillId="0" borderId="1" xfId="0" applyFont="1" applyBorder="1" applyAlignment="1">
      <alignment horizontal="center" vertical="center" wrapText="1"/>
    </xf>
    <xf numFmtId="0" fontId="32" fillId="2" borderId="0" xfId="2" applyFont="1" applyFill="1" applyAlignment="1">
      <alignment horizontal="left"/>
    </xf>
    <xf numFmtId="0" fontId="42" fillId="0" borderId="0" xfId="0" applyFont="1" applyAlignment="1">
      <alignment horizontal="right" vertical="center" wrapText="1"/>
    </xf>
    <xf numFmtId="0" fontId="36" fillId="4" borderId="0" xfId="2" applyFont="1" applyFill="1" applyAlignment="1">
      <alignment vertical="center" wrapText="1"/>
    </xf>
    <xf numFmtId="0" fontId="42" fillId="0" borderId="0" xfId="2" applyFont="1" applyAlignment="1">
      <alignment horizontal="left" vertical="center"/>
    </xf>
    <xf numFmtId="0" fontId="42" fillId="2" borderId="5" xfId="2" applyFont="1" applyFill="1" applyBorder="1" applyAlignment="1">
      <alignment vertical="center" wrapText="1"/>
    </xf>
    <xf numFmtId="0" fontId="42"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2" fillId="0" borderId="1" xfId="2" applyFont="1" applyBorder="1" applyAlignment="1">
      <alignment vertical="center" wrapText="1"/>
    </xf>
    <xf numFmtId="0" fontId="52"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8"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2" fillId="22" borderId="0" xfId="2" applyFont="1" applyFill="1" applyAlignment="1">
      <alignment vertical="center" wrapText="1"/>
    </xf>
    <xf numFmtId="0" fontId="42" fillId="22" borderId="0" xfId="2" applyFont="1" applyFill="1" applyAlignment="1">
      <alignment horizontal="center" vertical="center" wrapText="1"/>
    </xf>
    <xf numFmtId="0" fontId="52" fillId="22" borderId="28" xfId="0" applyFont="1" applyFill="1" applyBorder="1" applyAlignment="1">
      <alignment horizontal="center" vertical="center" wrapText="1" readingOrder="1"/>
    </xf>
    <xf numFmtId="0" fontId="35" fillId="0" borderId="1" xfId="2" applyFont="1" applyBorder="1" applyAlignment="1">
      <alignment vertical="center" wrapText="1"/>
    </xf>
    <xf numFmtId="0" fontId="35" fillId="0" borderId="0" xfId="2" applyFont="1" applyAlignment="1">
      <alignment horizontal="left" vertical="center" wrapText="1"/>
    </xf>
    <xf numFmtId="9" fontId="32" fillId="0" borderId="0" xfId="2" applyNumberFormat="1" applyFont="1" applyAlignment="1">
      <alignment horizontal="center" vertical="center" wrapText="1"/>
    </xf>
    <xf numFmtId="9" fontId="48" fillId="0" borderId="0" xfId="0" applyNumberFormat="1" applyFont="1" applyAlignment="1">
      <alignment horizontal="center" vertical="center" wrapText="1"/>
    </xf>
    <xf numFmtId="9" fontId="48"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9"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9" fillId="22" borderId="4" xfId="2" applyFont="1" applyFill="1" applyBorder="1" applyAlignment="1" applyProtection="1">
      <alignment horizontal="left" vertical="center" wrapText="1"/>
      <protection locked="0"/>
    </xf>
    <xf numFmtId="0" fontId="39" fillId="0" borderId="4" xfId="2" applyFont="1" applyBorder="1" applyAlignment="1">
      <alignment horizontal="left" vertical="center" wrapText="1"/>
    </xf>
    <xf numFmtId="9" fontId="36" fillId="0" borderId="4" xfId="0" applyNumberFormat="1" applyFont="1" applyBorder="1" applyAlignment="1">
      <alignment horizontal="center" vertical="center" wrapText="1"/>
    </xf>
    <xf numFmtId="0" fontId="36" fillId="22" borderId="4" xfId="0" applyFont="1" applyFill="1" applyBorder="1" applyAlignment="1" applyProtection="1">
      <alignment horizontal="center" vertical="center" wrapText="1"/>
      <protection locked="0"/>
    </xf>
    <xf numFmtId="9" fontId="36" fillId="22" borderId="4" xfId="0" applyNumberFormat="1" applyFont="1" applyFill="1" applyBorder="1" applyAlignment="1" applyProtection="1">
      <alignment horizontal="center" vertical="center" wrapText="1"/>
      <protection locked="0"/>
    </xf>
    <xf numFmtId="0" fontId="36" fillId="0" borderId="6" xfId="2" applyFont="1" applyBorder="1" applyAlignment="1">
      <alignment horizontal="center" vertical="center" wrapText="1"/>
    </xf>
    <xf numFmtId="0" fontId="39" fillId="0" borderId="6" xfId="2" applyFont="1" applyBorder="1" applyAlignment="1">
      <alignment horizontal="left" vertical="center" wrapText="1"/>
    </xf>
    <xf numFmtId="9" fontId="36" fillId="0" borderId="6" xfId="0" applyNumberFormat="1" applyFont="1" applyBorder="1" applyAlignment="1">
      <alignment horizontal="center" vertical="center" wrapText="1"/>
    </xf>
    <xf numFmtId="0" fontId="36" fillId="22" borderId="6" xfId="0" applyFont="1" applyFill="1" applyBorder="1" applyAlignment="1" applyProtection="1">
      <alignment horizontal="center" vertical="center" wrapText="1"/>
      <protection locked="0"/>
    </xf>
    <xf numFmtId="9" fontId="36"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9" fillId="22" borderId="76" xfId="2" applyFont="1" applyFill="1" applyBorder="1" applyAlignment="1" applyProtection="1">
      <alignment horizontal="left" vertical="center" wrapText="1"/>
      <protection locked="0"/>
    </xf>
    <xf numFmtId="0" fontId="39" fillId="0" borderId="28" xfId="2" applyFont="1" applyBorder="1" applyAlignment="1">
      <alignment horizontal="left" vertical="center" wrapText="1"/>
    </xf>
    <xf numFmtId="9" fontId="36" fillId="0" borderId="28" xfId="0" applyNumberFormat="1" applyFont="1" applyBorder="1" applyAlignment="1">
      <alignment horizontal="center" vertical="center" wrapText="1"/>
    </xf>
    <xf numFmtId="0" fontId="36" fillId="22" borderId="28" xfId="0" applyFont="1" applyFill="1" applyBorder="1" applyAlignment="1" applyProtection="1">
      <alignment horizontal="center" vertical="center" wrapText="1"/>
      <protection locked="0"/>
    </xf>
    <xf numFmtId="9" fontId="36" fillId="22" borderId="28" xfId="0" applyNumberFormat="1" applyFont="1" applyFill="1" applyBorder="1" applyAlignment="1" applyProtection="1">
      <alignment horizontal="center" vertical="center" wrapText="1"/>
      <protection locked="0"/>
    </xf>
    <xf numFmtId="0" fontId="62" fillId="8" borderId="1" xfId="0" applyFont="1" applyFill="1" applyBorder="1" applyAlignment="1">
      <alignment horizontal="center" vertical="center" wrapText="1" readingOrder="1"/>
    </xf>
    <xf numFmtId="0" fontId="62" fillId="6" borderId="26" xfId="0" applyFont="1" applyFill="1" applyBorder="1" applyAlignment="1">
      <alignment horizontal="center" vertical="center" wrapText="1" readingOrder="1"/>
    </xf>
    <xf numFmtId="0" fontId="62" fillId="9" borderId="1" xfId="0" applyFont="1" applyFill="1" applyBorder="1" applyAlignment="1">
      <alignment horizontal="center" vertical="center" wrapText="1" readingOrder="1"/>
    </xf>
    <xf numFmtId="0" fontId="62" fillId="5" borderId="1" xfId="0" applyFont="1" applyFill="1" applyBorder="1" applyAlignment="1">
      <alignment horizontal="center" vertical="center" wrapText="1" readingOrder="1"/>
    </xf>
    <xf numFmtId="0" fontId="62" fillId="5" borderId="28" xfId="0" applyFont="1" applyFill="1" applyBorder="1" applyAlignment="1">
      <alignment horizontal="center" vertical="center" wrapText="1" readingOrder="1"/>
    </xf>
    <xf numFmtId="0" fontId="62" fillId="9" borderId="28" xfId="0" applyFont="1" applyFill="1" applyBorder="1" applyAlignment="1">
      <alignment horizontal="center" vertical="center" wrapText="1" readingOrder="1"/>
    </xf>
    <xf numFmtId="0" fontId="62" fillId="8" borderId="28" xfId="0" applyFont="1" applyFill="1" applyBorder="1" applyAlignment="1">
      <alignment horizontal="center" vertical="center" wrapText="1" readingOrder="1"/>
    </xf>
    <xf numFmtId="0" fontId="62" fillId="6" borderId="29" xfId="0" applyFont="1" applyFill="1" applyBorder="1" applyAlignment="1">
      <alignment horizontal="center" vertical="center" wrapText="1" readingOrder="1"/>
    </xf>
    <xf numFmtId="0" fontId="63" fillId="22" borderId="71" xfId="2" applyFont="1" applyFill="1" applyBorder="1" applyAlignment="1" applyProtection="1">
      <alignment horizontal="left" vertical="center" wrapText="1"/>
      <protection locked="0"/>
    </xf>
    <xf numFmtId="0" fontId="63" fillId="22" borderId="6" xfId="2" applyFont="1" applyFill="1" applyBorder="1" applyAlignment="1" applyProtection="1">
      <alignment horizontal="left" vertical="center" wrapText="1"/>
      <protection locked="0"/>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2" fillId="22" borderId="8" xfId="0" applyFont="1" applyFill="1" applyBorder="1" applyAlignment="1">
      <alignment horizontal="center" vertical="center" wrapText="1"/>
    </xf>
    <xf numFmtId="0" fontId="42" fillId="22" borderId="10" xfId="0" applyFont="1" applyFill="1" applyBorder="1" applyAlignment="1">
      <alignment horizontal="center" vertical="center" wrapText="1"/>
    </xf>
    <xf numFmtId="0" fontId="42" fillId="22" borderId="19" xfId="0" applyFont="1" applyFill="1" applyBorder="1" applyAlignment="1">
      <alignment horizontal="center" vertical="center" wrapText="1"/>
    </xf>
    <xf numFmtId="0" fontId="35" fillId="22" borderId="1" xfId="2" applyFont="1" applyFill="1" applyBorder="1" applyAlignment="1">
      <alignment horizontal="center" vertical="center" wrapText="1"/>
    </xf>
    <xf numFmtId="0" fontId="35" fillId="22" borderId="5" xfId="2" applyFont="1" applyFill="1" applyBorder="1" applyAlignment="1">
      <alignment horizontal="center" vertical="center" wrapText="1"/>
    </xf>
    <xf numFmtId="0" fontId="35" fillId="22" borderId="19" xfId="2" applyFont="1" applyFill="1" applyBorder="1" applyAlignment="1">
      <alignment horizontal="center" vertical="center" wrapText="1"/>
    </xf>
    <xf numFmtId="0" fontId="35" fillId="22" borderId="20" xfId="2" applyFont="1" applyFill="1" applyBorder="1" applyAlignment="1">
      <alignment horizontal="center" vertical="center" wrapText="1"/>
    </xf>
    <xf numFmtId="9" fontId="35" fillId="22" borderId="8" xfId="2" applyNumberFormat="1" applyFont="1" applyFill="1" applyBorder="1" applyAlignment="1">
      <alignment horizontal="center" vertical="center" wrapText="1"/>
    </xf>
    <xf numFmtId="9" fontId="35" fillId="22" borderId="10" xfId="2" applyNumberFormat="1" applyFont="1" applyFill="1" applyBorder="1" applyAlignment="1">
      <alignment horizontal="center" vertical="center" wrapText="1"/>
    </xf>
    <xf numFmtId="9" fontId="35" fillId="22" borderId="19" xfId="2" applyNumberFormat="1" applyFont="1" applyFill="1" applyBorder="1" applyAlignment="1">
      <alignment horizontal="center" vertical="center" wrapText="1"/>
    </xf>
    <xf numFmtId="9" fontId="45" fillId="22" borderId="1" xfId="2" applyNumberFormat="1" applyFont="1" applyFill="1" applyBorder="1" applyAlignment="1">
      <alignment horizontal="center" vertical="center" wrapText="1"/>
    </xf>
    <xf numFmtId="9" fontId="45" fillId="22" borderId="64" xfId="2" applyNumberFormat="1" applyFont="1" applyFill="1" applyBorder="1" applyAlignment="1">
      <alignment horizontal="center" vertical="center" wrapText="1"/>
    </xf>
    <xf numFmtId="9" fontId="45" fillId="22" borderId="65" xfId="2" applyNumberFormat="1" applyFont="1" applyFill="1" applyBorder="1" applyAlignment="1">
      <alignment horizontal="center" vertical="center" wrapText="1"/>
    </xf>
    <xf numFmtId="9" fontId="45" fillId="22" borderId="11" xfId="2" applyNumberFormat="1" applyFont="1" applyFill="1" applyBorder="1" applyAlignment="1">
      <alignment horizontal="center" vertical="center" wrapText="1"/>
    </xf>
    <xf numFmtId="0" fontId="42" fillId="22" borderId="64" xfId="2" applyFont="1" applyFill="1" applyBorder="1" applyAlignment="1">
      <alignment horizontal="center" vertical="center" wrapText="1"/>
    </xf>
    <xf numFmtId="0" fontId="42" fillId="22" borderId="42" xfId="2" applyFont="1" applyFill="1" applyBorder="1" applyAlignment="1">
      <alignment horizontal="center" vertical="center" wrapText="1"/>
    </xf>
    <xf numFmtId="0" fontId="42" fillId="22" borderId="20" xfId="2" applyFont="1" applyFill="1" applyBorder="1" applyAlignment="1">
      <alignment horizontal="center" vertical="center" wrapText="1"/>
    </xf>
    <xf numFmtId="0" fontId="42" fillId="22" borderId="11" xfId="2" applyFont="1" applyFill="1" applyBorder="1" applyAlignment="1">
      <alignment horizontal="center" vertical="center" wrapText="1"/>
    </xf>
    <xf numFmtId="0" fontId="42" fillId="22" borderId="9" xfId="2" applyFont="1" applyFill="1" applyBorder="1" applyAlignment="1">
      <alignment horizontal="center" vertical="center" wrapText="1"/>
    </xf>
    <xf numFmtId="0" fontId="42" fillId="22" borderId="60" xfId="2" applyFont="1" applyFill="1" applyBorder="1" applyAlignment="1">
      <alignment horizontal="center" vertical="center" wrapText="1"/>
    </xf>
    <xf numFmtId="0" fontId="41" fillId="22" borderId="8" xfId="2" applyFont="1" applyFill="1" applyBorder="1" applyAlignment="1">
      <alignment horizontal="center" vertical="center"/>
    </xf>
    <xf numFmtId="0" fontId="41" fillId="22" borderId="10" xfId="2" applyFont="1" applyFill="1" applyBorder="1" applyAlignment="1">
      <alignment horizontal="center" vertical="center"/>
    </xf>
    <xf numFmtId="0" fontId="41" fillId="22" borderId="19" xfId="2" applyFont="1" applyFill="1" applyBorder="1" applyAlignment="1">
      <alignment horizontal="center" vertical="center"/>
    </xf>
    <xf numFmtId="0" fontId="36" fillId="0" borderId="34" xfId="2" applyFont="1" applyBorder="1" applyAlignment="1">
      <alignment horizontal="center" vertical="center" wrapText="1"/>
    </xf>
    <xf numFmtId="0" fontId="36" fillId="0" borderId="3" xfId="2" applyFont="1" applyBorder="1" applyAlignment="1">
      <alignment horizontal="center" vertical="center" wrapText="1"/>
    </xf>
    <xf numFmtId="0" fontId="36" fillId="0" borderId="27" xfId="2" applyFont="1" applyBorder="1" applyAlignment="1">
      <alignment horizontal="center" vertical="center" wrapText="1"/>
    </xf>
    <xf numFmtId="0" fontId="36" fillId="0" borderId="6" xfId="2" applyFont="1" applyBorder="1" applyAlignment="1">
      <alignment horizontal="left" vertical="center" wrapText="1"/>
    </xf>
    <xf numFmtId="0" fontId="36" fillId="0" borderId="1" xfId="2" applyFont="1" applyBorder="1" applyAlignment="1">
      <alignment horizontal="left" vertical="center" wrapText="1"/>
    </xf>
    <xf numFmtId="0" fontId="36" fillId="0" borderId="28" xfId="2" applyFont="1" applyBorder="1" applyAlignment="1">
      <alignment horizontal="left" vertical="center" wrapText="1"/>
    </xf>
    <xf numFmtId="9" fontId="48" fillId="0" borderId="6"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9" fontId="48" fillId="0" borderId="36" xfId="0" applyNumberFormat="1" applyFont="1" applyBorder="1" applyAlignment="1">
      <alignment horizontal="center" vertical="center" wrapText="1"/>
    </xf>
    <xf numFmtId="9" fontId="48" fillId="0" borderId="8" xfId="0" applyNumberFormat="1" applyFont="1" applyBorder="1" applyAlignment="1">
      <alignment horizontal="center" vertical="center" wrapText="1"/>
    </xf>
    <xf numFmtId="9" fontId="48" fillId="0" borderId="37" xfId="0" applyNumberFormat="1" applyFont="1" applyBorder="1" applyAlignment="1">
      <alignment horizontal="center" vertical="center" wrapText="1"/>
    </xf>
    <xf numFmtId="0" fontId="36" fillId="0" borderId="70" xfId="2" applyFont="1" applyBorder="1" applyAlignment="1">
      <alignment horizontal="center" vertical="center" wrapText="1"/>
    </xf>
    <xf numFmtId="0" fontId="36" fillId="0" borderId="5" xfId="2" applyFont="1" applyBorder="1" applyAlignment="1">
      <alignment horizontal="left" vertical="center" wrapText="1"/>
    </xf>
    <xf numFmtId="0" fontId="35" fillId="22" borderId="8" xfId="2" applyFont="1" applyFill="1" applyBorder="1" applyAlignment="1">
      <alignment horizontal="center" vertical="center" wrapText="1"/>
    </xf>
    <xf numFmtId="0" fontId="35" fillId="22" borderId="10" xfId="2" applyFont="1" applyFill="1" applyBorder="1" applyAlignment="1">
      <alignment horizontal="center" vertical="center" wrapText="1"/>
    </xf>
    <xf numFmtId="0" fontId="36" fillId="0" borderId="24" xfId="2" applyFont="1" applyBorder="1" applyAlignment="1">
      <alignment horizontal="center" vertical="center" wrapText="1"/>
    </xf>
    <xf numFmtId="0" fontId="36" fillId="0" borderId="4" xfId="2" applyFont="1" applyBorder="1" applyAlignment="1">
      <alignment horizontal="left" vertical="center" wrapText="1"/>
    </xf>
    <xf numFmtId="9" fontId="48" fillId="0" borderId="4" xfId="0" applyNumberFormat="1" applyFont="1" applyBorder="1" applyAlignment="1">
      <alignment horizontal="center" vertical="center" wrapText="1"/>
    </xf>
    <xf numFmtId="9" fontId="48" fillId="0" borderId="11" xfId="0" applyNumberFormat="1" applyFont="1" applyBorder="1" applyAlignment="1">
      <alignment horizontal="center" vertical="center" wrapText="1"/>
    </xf>
    <xf numFmtId="0" fontId="46" fillId="22" borderId="30" xfId="0" applyFont="1" applyFill="1" applyBorder="1" applyAlignment="1">
      <alignment horizontal="center" vertical="center" wrapText="1"/>
    </xf>
    <xf numFmtId="0" fontId="46" fillId="22" borderId="31" xfId="0" applyFont="1" applyFill="1" applyBorder="1" applyAlignment="1">
      <alignment horizontal="center" vertical="center" wrapText="1"/>
    </xf>
    <xf numFmtId="0" fontId="46" fillId="22" borderId="32" xfId="0" applyFont="1" applyFill="1" applyBorder="1" applyAlignment="1">
      <alignment horizontal="center" vertical="center" wrapText="1"/>
    </xf>
    <xf numFmtId="9" fontId="49" fillId="0" borderId="6" xfId="0" applyNumberFormat="1" applyFont="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8" xfId="0" applyNumberFormat="1" applyFont="1" applyBorder="1" applyAlignment="1">
      <alignment horizontal="center" vertical="center" wrapText="1"/>
    </xf>
    <xf numFmtId="9" fontId="49" fillId="0" borderId="4" xfId="0" applyNumberFormat="1" applyFont="1" applyBorder="1" applyAlignment="1">
      <alignment horizontal="center" vertical="center" wrapText="1"/>
    </xf>
    <xf numFmtId="0" fontId="36" fillId="4" borderId="1" xfId="2" applyFont="1" applyFill="1" applyBorder="1" applyAlignment="1">
      <alignment horizontal="left" vertical="center" wrapText="1"/>
    </xf>
    <xf numFmtId="0" fontId="36" fillId="4" borderId="5" xfId="2" applyFont="1" applyFill="1" applyBorder="1" applyAlignment="1">
      <alignment horizontal="left" vertical="center" wrapText="1"/>
    </xf>
    <xf numFmtId="0" fontId="36" fillId="4" borderId="7" xfId="2" applyFont="1" applyFill="1" applyBorder="1" applyAlignment="1">
      <alignment horizontal="left" vertical="center" wrapText="1"/>
    </xf>
    <xf numFmtId="9" fontId="48" fillId="0" borderId="69" xfId="0" applyNumberFormat="1" applyFont="1" applyBorder="1" applyAlignment="1">
      <alignment horizontal="center" vertical="center" wrapText="1"/>
    </xf>
    <xf numFmtId="9" fontId="48" fillId="0" borderId="7" xfId="0" applyNumberFormat="1" applyFont="1" applyBorder="1" applyAlignment="1">
      <alignment horizontal="center" vertical="center" wrapText="1"/>
    </xf>
    <xf numFmtId="9" fontId="48" fillId="0" borderId="72" xfId="0" applyNumberFormat="1" applyFont="1" applyBorder="1" applyAlignment="1">
      <alignment horizontal="center" vertical="center" wrapText="1"/>
    </xf>
    <xf numFmtId="9" fontId="48" fillId="0" borderId="64" xfId="0" applyNumberFormat="1" applyFont="1" applyBorder="1" applyAlignment="1">
      <alignment horizontal="center" vertical="center"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8" fillId="4" borderId="54" xfId="0" applyFont="1" applyFill="1" applyBorder="1" applyAlignment="1">
      <alignment horizontal="left" vertical="center" wrapText="1"/>
    </xf>
    <xf numFmtId="0" fontId="38" fillId="4" borderId="55" xfId="0" applyFont="1" applyFill="1" applyBorder="1" applyAlignment="1">
      <alignment horizontal="left" vertical="center" wrapText="1"/>
    </xf>
    <xf numFmtId="0" fontId="39" fillId="4" borderId="56" xfId="4" applyFont="1" applyFill="1" applyBorder="1" applyAlignment="1">
      <alignment horizontal="justify" vertical="center" wrapText="1"/>
    </xf>
    <xf numFmtId="0" fontId="39" fillId="4" borderId="57" xfId="4" applyFont="1" applyFill="1" applyBorder="1" applyAlignment="1">
      <alignment horizontal="justify" vertical="center" wrapText="1"/>
    </xf>
    <xf numFmtId="0" fontId="34" fillId="4" borderId="3" xfId="4" quotePrefix="1" applyFont="1" applyFill="1" applyBorder="1" applyAlignment="1">
      <alignment horizontal="left" vertical="top" wrapText="1"/>
    </xf>
    <xf numFmtId="0" fontId="34" fillId="4" borderId="1" xfId="4" quotePrefix="1" applyFont="1" applyFill="1" applyBorder="1" applyAlignment="1">
      <alignment horizontal="left" vertical="top" wrapText="1"/>
    </xf>
    <xf numFmtId="0" fontId="34" fillId="4" borderId="26" xfId="4" quotePrefix="1" applyFont="1" applyFill="1" applyBorder="1" applyAlignment="1">
      <alignment horizontal="left" vertical="top" wrapText="1"/>
    </xf>
    <xf numFmtId="0" fontId="38" fillId="4" borderId="58" xfId="0" applyFont="1" applyFill="1" applyBorder="1" applyAlignment="1">
      <alignment horizontal="left" vertical="center" wrapText="1"/>
    </xf>
    <xf numFmtId="0" fontId="38" fillId="4" borderId="59" xfId="0" applyFont="1" applyFill="1" applyBorder="1" applyAlignment="1">
      <alignment horizontal="left" vertical="center" wrapText="1"/>
    </xf>
    <xf numFmtId="0" fontId="38" fillId="10" borderId="46" xfId="5" applyFont="1" applyFill="1" applyBorder="1" applyAlignment="1">
      <alignment horizontal="center" vertical="center" wrapText="1"/>
    </xf>
    <xf numFmtId="0" fontId="38" fillId="10" borderId="47" xfId="5" applyFont="1" applyFill="1" applyBorder="1" applyAlignment="1">
      <alignment horizontal="center" vertical="center" wrapText="1"/>
    </xf>
    <xf numFmtId="0" fontId="38" fillId="10" borderId="48" xfId="4" applyFont="1" applyFill="1" applyBorder="1" applyAlignment="1">
      <alignment horizontal="center" vertical="center" wrapText="1"/>
    </xf>
    <xf numFmtId="0" fontId="38" fillId="10" borderId="49" xfId="4" applyFont="1" applyFill="1" applyBorder="1" applyAlignment="1">
      <alignment horizontal="center" vertical="center"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4" fillId="4" borderId="41" xfId="4" quotePrefix="1" applyFont="1" applyFill="1" applyBorder="1" applyAlignment="1">
      <alignment horizontal="left" vertical="top"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4" fillId="4" borderId="41" xfId="4" quotePrefix="1" applyFont="1" applyFill="1" applyBorder="1" applyAlignment="1">
      <alignment horizontal="justify" vertical="top" wrapText="1"/>
    </xf>
    <xf numFmtId="0" fontId="34" fillId="4" borderId="42" xfId="4" quotePrefix="1" applyFont="1" applyFill="1" applyBorder="1" applyAlignment="1">
      <alignment horizontal="justify" vertical="top" wrapText="1"/>
    </xf>
    <xf numFmtId="0" fontId="34" fillId="4" borderId="43" xfId="4" quotePrefix="1" applyFont="1" applyFill="1" applyBorder="1" applyAlignment="1">
      <alignment horizontal="justify" vertical="top" wrapText="1"/>
    </xf>
    <xf numFmtId="0" fontId="38" fillId="22" borderId="46" xfId="5" applyFont="1" applyFill="1" applyBorder="1" applyAlignment="1">
      <alignment horizontal="center" vertical="center" wrapText="1"/>
    </xf>
    <xf numFmtId="0" fontId="38" fillId="22" borderId="47" xfId="5" applyFont="1" applyFill="1" applyBorder="1" applyAlignment="1">
      <alignment horizontal="center" vertical="center" wrapText="1"/>
    </xf>
    <xf numFmtId="0" fontId="38" fillId="22" borderId="48" xfId="4" applyFont="1" applyFill="1" applyBorder="1" applyAlignment="1">
      <alignment horizontal="center" vertical="center" wrapText="1"/>
    </xf>
    <xf numFmtId="0" fontId="38" fillId="22" borderId="49" xfId="4" applyFont="1" applyFill="1" applyBorder="1" applyAlignment="1">
      <alignment horizontal="center" vertical="center" wrapText="1"/>
    </xf>
    <xf numFmtId="0" fontId="38" fillId="17" borderId="46" xfId="5" applyFont="1" applyFill="1" applyBorder="1" applyAlignment="1">
      <alignment horizontal="center" vertical="center" wrapText="1"/>
    </xf>
    <xf numFmtId="0" fontId="38" fillId="17" borderId="47" xfId="5" applyFont="1" applyFill="1" applyBorder="1" applyAlignment="1">
      <alignment horizontal="center" vertical="center" wrapText="1"/>
    </xf>
    <xf numFmtId="0" fontId="38" fillId="17" borderId="48" xfId="4" applyFont="1" applyFill="1" applyBorder="1" applyAlignment="1">
      <alignment horizontal="center" vertical="center" wrapText="1"/>
    </xf>
    <xf numFmtId="0" fontId="38" fillId="17" borderId="49" xfId="4" applyFont="1" applyFill="1" applyBorder="1" applyAlignment="1">
      <alignment horizontal="center" vertical="center" wrapText="1"/>
    </xf>
    <xf numFmtId="0" fontId="38" fillId="4" borderId="50" xfId="5" applyFont="1" applyFill="1" applyBorder="1" applyAlignment="1">
      <alignment horizontal="left" vertical="top" wrapText="1" readingOrder="1"/>
    </xf>
    <xf numFmtId="0" fontId="38" fillId="4" borderId="51" xfId="5" applyFont="1" applyFill="1" applyBorder="1" applyAlignment="1">
      <alignment horizontal="left" vertical="top" wrapText="1" readingOrder="1"/>
    </xf>
    <xf numFmtId="0" fontId="39" fillId="4" borderId="52" xfId="4" applyFont="1" applyFill="1" applyBorder="1" applyAlignment="1">
      <alignment horizontal="justify" vertical="center" wrapText="1"/>
    </xf>
    <xf numFmtId="0" fontId="39" fillId="4" borderId="53" xfId="4" applyFont="1" applyFill="1" applyBorder="1" applyAlignment="1">
      <alignment horizontal="justify" vertical="center" wrapText="1"/>
    </xf>
    <xf numFmtId="0" fontId="36" fillId="3" borderId="41" xfId="4" quotePrefix="1" applyFont="1" applyFill="1" applyBorder="1" applyAlignment="1">
      <alignment horizontal="left" vertical="top" wrapText="1"/>
    </xf>
    <xf numFmtId="0" fontId="36" fillId="3" borderId="42" xfId="4" quotePrefix="1" applyFont="1" applyFill="1" applyBorder="1" applyAlignment="1">
      <alignment horizontal="left" vertical="top" wrapText="1"/>
    </xf>
    <xf numFmtId="0" fontId="36" fillId="3" borderId="43" xfId="4" quotePrefix="1" applyFont="1" applyFill="1" applyBorder="1" applyAlignment="1">
      <alignment horizontal="left" vertical="top" wrapText="1"/>
    </xf>
    <xf numFmtId="0" fontId="36" fillId="0" borderId="61" xfId="4" quotePrefix="1" applyFont="1" applyBorder="1" applyAlignment="1">
      <alignment horizontal="center" vertical="top" wrapText="1"/>
    </xf>
    <xf numFmtId="0" fontId="36" fillId="0" borderId="10" xfId="4" quotePrefix="1" applyFont="1" applyBorder="1" applyAlignment="1">
      <alignment horizontal="center" vertical="top" wrapText="1"/>
    </xf>
    <xf numFmtId="0" fontId="36" fillId="0" borderId="63" xfId="4" quotePrefix="1" applyFont="1" applyBorder="1" applyAlignment="1">
      <alignment horizontal="center" vertical="top" wrapText="1"/>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32" fillId="0" borderId="15" xfId="4" quotePrefix="1" applyFont="1" applyBorder="1" applyAlignment="1">
      <alignment horizontal="justify" vertical="center" wrapText="1"/>
    </xf>
    <xf numFmtId="0" fontId="32" fillId="0" borderId="0" xfId="4" quotePrefix="1" applyFont="1" applyAlignment="1">
      <alignment horizontal="justify" vertical="center" wrapText="1"/>
    </xf>
    <xf numFmtId="0" fontId="32" fillId="0" borderId="2" xfId="4" quotePrefix="1" applyFont="1" applyBorder="1" applyAlignment="1">
      <alignment horizontal="justify" vertical="center" wrapText="1"/>
    </xf>
    <xf numFmtId="0" fontId="32" fillId="0" borderId="44" xfId="4" quotePrefix="1" applyFont="1" applyBorder="1" applyAlignment="1">
      <alignment horizontal="justify" vertical="center" wrapText="1"/>
    </xf>
    <xf numFmtId="0" fontId="32" fillId="0" borderId="9" xfId="4" quotePrefix="1" applyFont="1" applyBorder="1" applyAlignment="1">
      <alignment horizontal="justify" vertical="center" wrapText="1"/>
    </xf>
    <xf numFmtId="0" fontId="32" fillId="0" borderId="45" xfId="4" quotePrefix="1" applyFont="1" applyBorder="1" applyAlignment="1">
      <alignment horizontal="justify" vertical="center"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6" fillId="4" borderId="44" xfId="4" quotePrefix="1" applyFont="1" applyFill="1" applyBorder="1" applyAlignment="1">
      <alignment horizontal="justify" vertical="center" wrapText="1"/>
    </xf>
    <xf numFmtId="0" fontId="36" fillId="4" borderId="9" xfId="4" quotePrefix="1" applyFont="1" applyFill="1" applyBorder="1" applyAlignment="1">
      <alignment horizontal="justify" vertical="center" wrapText="1"/>
    </xf>
    <xf numFmtId="0" fontId="36" fillId="4" borderId="45" xfId="4" quotePrefix="1" applyFont="1" applyFill="1" applyBorder="1" applyAlignment="1">
      <alignment horizontal="justify" vertical="center" wrapText="1"/>
    </xf>
    <xf numFmtId="0" fontId="35" fillId="0" borderId="8"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pplyProtection="1">
      <alignment horizontal="center" vertical="center" wrapText="1"/>
      <protection locked="0"/>
    </xf>
    <xf numFmtId="0" fontId="35" fillId="0" borderId="1" xfId="2" applyFont="1" applyBorder="1" applyAlignment="1" applyProtection="1">
      <alignment horizontal="center" vertical="center"/>
      <protection locked="0"/>
    </xf>
    <xf numFmtId="0" fontId="35" fillId="0" borderId="8" xfId="2" applyFont="1" applyBorder="1" applyAlignment="1">
      <alignment horizontal="center" vertical="center"/>
    </xf>
    <xf numFmtId="0" fontId="35" fillId="0" borderId="10" xfId="2" applyFont="1" applyBorder="1" applyAlignment="1">
      <alignment horizontal="center" vertical="center"/>
    </xf>
    <xf numFmtId="0" fontId="35" fillId="0" borderId="19" xfId="2" applyFont="1" applyBorder="1" applyAlignment="1">
      <alignment horizontal="center" vertical="center"/>
    </xf>
    <xf numFmtId="0" fontId="35" fillId="0" borderId="8" xfId="2" applyFont="1" applyBorder="1" applyAlignment="1">
      <alignment horizontal="center" vertical="center" wrapText="1"/>
    </xf>
    <xf numFmtId="0" fontId="35" fillId="0" borderId="10" xfId="2" applyFont="1" applyBorder="1" applyAlignment="1">
      <alignment horizontal="center" vertical="center" wrapText="1"/>
    </xf>
    <xf numFmtId="0" fontId="35" fillId="0" borderId="19" xfId="2" applyFont="1" applyBorder="1" applyAlignment="1">
      <alignment horizontal="center" vertical="center" wrapText="1"/>
    </xf>
    <xf numFmtId="0" fontId="39" fillId="0" borderId="8" xfId="2" applyFont="1" applyBorder="1" applyAlignment="1">
      <alignment horizontal="justify" vertical="center" wrapText="1"/>
    </xf>
    <xf numFmtId="0" fontId="39" fillId="0" borderId="10" xfId="2" applyFont="1" applyBorder="1" applyAlignment="1">
      <alignment horizontal="justify" vertical="center" wrapText="1"/>
    </xf>
    <xf numFmtId="0" fontId="39" fillId="0" borderId="19" xfId="2" applyFont="1" applyBorder="1" applyAlignment="1">
      <alignment horizontal="justify" vertical="center" wrapText="1"/>
    </xf>
    <xf numFmtId="0" fontId="36" fillId="0" borderId="8" xfId="2" applyFont="1" applyBorder="1" applyAlignment="1">
      <alignment horizontal="left" vertical="center" wrapText="1"/>
    </xf>
    <xf numFmtId="0" fontId="36" fillId="0" borderId="10" xfId="2" applyFont="1" applyBorder="1" applyAlignment="1">
      <alignment horizontal="left" vertical="center" wrapText="1"/>
    </xf>
    <xf numFmtId="0" fontId="36" fillId="0" borderId="19" xfId="2" applyFont="1" applyBorder="1" applyAlignment="1">
      <alignment horizontal="left" vertical="center" wrapText="1"/>
    </xf>
    <xf numFmtId="164" fontId="36" fillId="0" borderId="8" xfId="2" applyNumberFormat="1" applyFont="1" applyBorder="1" applyAlignment="1" applyProtection="1">
      <alignment horizontal="center" vertical="center" wrapText="1"/>
      <protection locked="0"/>
    </xf>
    <xf numFmtId="164" fontId="36" fillId="0" borderId="19" xfId="2" applyNumberFormat="1" applyFont="1" applyBorder="1" applyAlignment="1" applyProtection="1">
      <alignment horizontal="center" vertical="center" wrapText="1"/>
      <protection locked="0"/>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6" fillId="22" borderId="34" xfId="0" applyFont="1" applyFill="1" applyBorder="1" applyAlignment="1">
      <alignment horizontal="center" vertical="center" wrapText="1"/>
    </xf>
    <xf numFmtId="0" fontId="46" fillId="22" borderId="6" xfId="0" applyFont="1" applyFill="1" applyBorder="1" applyAlignment="1">
      <alignment horizontal="center" vertical="center" wrapText="1"/>
    </xf>
    <xf numFmtId="0" fontId="46" fillId="22" borderId="36" xfId="0" applyFont="1" applyFill="1" applyBorder="1" applyAlignment="1">
      <alignment horizontal="center" vertical="center" wrapText="1"/>
    </xf>
    <xf numFmtId="0" fontId="46" fillId="22" borderId="25" xfId="0" applyFont="1" applyFill="1" applyBorder="1" applyAlignment="1">
      <alignment horizontal="center" vertical="center" wrapText="1"/>
    </xf>
    <xf numFmtId="0" fontId="36" fillId="4" borderId="4" xfId="2" applyFont="1" applyFill="1" applyBorder="1" applyAlignment="1">
      <alignment horizontal="left" vertical="center" wrapText="1"/>
    </xf>
    <xf numFmtId="0" fontId="42" fillId="22" borderId="21" xfId="0" applyFont="1" applyFill="1" applyBorder="1" applyAlignment="1">
      <alignment horizontal="center" vertical="center" wrapText="1"/>
    </xf>
    <xf numFmtId="0" fontId="42" fillId="22" borderId="22" xfId="0" applyFont="1" applyFill="1" applyBorder="1" applyAlignment="1">
      <alignment horizontal="center" vertical="center" wrapText="1"/>
    </xf>
    <xf numFmtId="0" fontId="42" fillId="22" borderId="23" xfId="0" applyFont="1" applyFill="1" applyBorder="1" applyAlignment="1">
      <alignment horizontal="center" vertical="center" wrapText="1"/>
    </xf>
    <xf numFmtId="0" fontId="35" fillId="22" borderId="21" xfId="2" applyFont="1" applyFill="1" applyBorder="1" applyAlignment="1">
      <alignment horizontal="center" vertical="center" wrapText="1"/>
    </xf>
    <xf numFmtId="0" fontId="35" fillId="22" borderId="22" xfId="2" applyFont="1" applyFill="1" applyBorder="1" applyAlignment="1">
      <alignment horizontal="center" vertical="center" wrapText="1"/>
    </xf>
    <xf numFmtId="0" fontId="35" fillId="22" borderId="23" xfId="2" applyFont="1" applyFill="1" applyBorder="1" applyAlignment="1">
      <alignment horizontal="center" vertical="center" wrapText="1"/>
    </xf>
    <xf numFmtId="0" fontId="36" fillId="4" borderId="8" xfId="2" applyFont="1" applyFill="1" applyBorder="1" applyAlignment="1">
      <alignment horizontal="left" vertical="center" wrapText="1"/>
    </xf>
    <xf numFmtId="0" fontId="36" fillId="4" borderId="10" xfId="2" applyFont="1" applyFill="1" applyBorder="1" applyAlignment="1">
      <alignment horizontal="left" vertical="center" wrapText="1"/>
    </xf>
    <xf numFmtId="0" fontId="36" fillId="4" borderId="19" xfId="2" applyFont="1" applyFill="1" applyBorder="1" applyAlignment="1">
      <alignment horizontal="left" vertical="center" wrapText="1"/>
    </xf>
    <xf numFmtId="0" fontId="42" fillId="0" borderId="61" xfId="2" applyFont="1" applyBorder="1" applyAlignment="1">
      <alignment horizontal="center" vertical="center" textRotation="90" wrapText="1"/>
    </xf>
    <xf numFmtId="0" fontId="42" fillId="0" borderId="62" xfId="2" applyFont="1" applyBorder="1" applyAlignment="1">
      <alignment horizontal="center" vertical="center" textRotation="90" wrapText="1"/>
    </xf>
    <xf numFmtId="0" fontId="42" fillId="22" borderId="6" xfId="2" applyFont="1" applyFill="1" applyBorder="1" applyAlignment="1">
      <alignment horizontal="center" vertical="center" wrapText="1"/>
    </xf>
    <xf numFmtId="0" fontId="42" fillId="22" borderId="25" xfId="2" applyFont="1" applyFill="1" applyBorder="1" applyAlignment="1">
      <alignment horizontal="center" vertical="center" wrapText="1"/>
    </xf>
    <xf numFmtId="0" fontId="42" fillId="0" borderId="3" xfId="2" applyFont="1" applyBorder="1" applyAlignment="1">
      <alignment horizontal="center" vertical="center" textRotation="90" wrapText="1"/>
    </xf>
    <xf numFmtId="0" fontId="42" fillId="0" borderId="27" xfId="2" applyFont="1" applyBorder="1" applyAlignment="1">
      <alignment horizontal="center" vertical="center" textRotation="90" wrapText="1"/>
    </xf>
    <xf numFmtId="0" fontId="42" fillId="22" borderId="21" xfId="2" applyFont="1" applyFill="1" applyBorder="1" applyAlignment="1">
      <alignment horizontal="center"/>
    </xf>
    <xf numFmtId="0" fontId="42" fillId="22" borderId="22" xfId="2" applyFont="1" applyFill="1" applyBorder="1" applyAlignment="1">
      <alignment horizontal="center"/>
    </xf>
    <xf numFmtId="0" fontId="42" fillId="22" borderId="23" xfId="2" applyFont="1" applyFill="1" applyBorder="1" applyAlignment="1">
      <alignment horizontal="center"/>
    </xf>
    <xf numFmtId="0" fontId="42" fillId="0" borderId="65" xfId="2" applyFont="1" applyBorder="1" applyAlignment="1">
      <alignment horizontal="center" vertical="center" wrapText="1"/>
    </xf>
    <xf numFmtId="0" fontId="42" fillId="0" borderId="0" xfId="2" applyFont="1" applyAlignment="1">
      <alignment horizontal="center" vertical="center" wrapText="1"/>
    </xf>
    <xf numFmtId="0" fontId="42" fillId="0" borderId="44" xfId="2" applyFont="1" applyBorder="1" applyAlignment="1">
      <alignment horizontal="center" vertical="center" wrapText="1"/>
    </xf>
    <xf numFmtId="0" fontId="42" fillId="0" borderId="60" xfId="2" applyFont="1" applyBorder="1" applyAlignment="1">
      <alignment horizontal="center" vertical="center" wrapText="1"/>
    </xf>
    <xf numFmtId="0" fontId="42" fillId="0" borderId="6" xfId="2" applyFont="1" applyBorder="1" applyAlignment="1">
      <alignment horizontal="center" vertical="center" wrapText="1"/>
    </xf>
    <xf numFmtId="0" fontId="42" fillId="0" borderId="25" xfId="2" applyFont="1" applyBorder="1" applyAlignment="1">
      <alignment horizontal="center" vertical="center" wrapText="1"/>
    </xf>
    <xf numFmtId="0" fontId="42" fillId="22" borderId="1" xfId="2" applyFont="1" applyFill="1" applyBorder="1" applyAlignment="1">
      <alignment horizontal="center" vertical="center" wrapText="1"/>
    </xf>
    <xf numFmtId="9" fontId="45" fillId="22" borderId="20" xfId="2" applyNumberFormat="1" applyFont="1" applyFill="1" applyBorder="1" applyAlignment="1">
      <alignment horizontal="center" vertical="center" wrapText="1"/>
    </xf>
    <xf numFmtId="9" fontId="45" fillId="22" borderId="66" xfId="2" applyNumberFormat="1" applyFont="1" applyFill="1" applyBorder="1" applyAlignment="1">
      <alignment horizontal="center" vertical="center" wrapText="1"/>
    </xf>
    <xf numFmtId="9" fontId="45" fillId="22" borderId="60" xfId="2" applyNumberFormat="1" applyFont="1" applyFill="1" applyBorder="1" applyAlignment="1">
      <alignment horizontal="center" vertical="center" wrapText="1"/>
    </xf>
    <xf numFmtId="0" fontId="35" fillId="22" borderId="7" xfId="2" applyFont="1" applyFill="1" applyBorder="1" applyAlignment="1">
      <alignment horizontal="center" vertical="center" wrapText="1"/>
    </xf>
    <xf numFmtId="0" fontId="35" fillId="22" borderId="4" xfId="2" applyFont="1" applyFill="1" applyBorder="1" applyAlignment="1">
      <alignment horizontal="center" vertical="center" wrapText="1"/>
    </xf>
    <xf numFmtId="9" fontId="49" fillId="0" borderId="25" xfId="0" applyNumberFormat="1" applyFont="1" applyBorder="1" applyAlignment="1">
      <alignment horizontal="center" vertical="center" wrapText="1"/>
    </xf>
    <xf numFmtId="10" fontId="49" fillId="0" borderId="73" xfId="0" applyNumberFormat="1" applyFont="1" applyBorder="1" applyAlignment="1">
      <alignment horizontal="center" vertical="center" wrapText="1"/>
    </xf>
    <xf numFmtId="10" fontId="49" fillId="0" borderId="35" xfId="0" applyNumberFormat="1" applyFont="1" applyBorder="1" applyAlignment="1">
      <alignment horizontal="center" vertical="center" wrapText="1"/>
    </xf>
    <xf numFmtId="0" fontId="46" fillId="0" borderId="30"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9" fontId="49" fillId="0" borderId="33" xfId="0" applyNumberFormat="1" applyFont="1" applyBorder="1" applyAlignment="1">
      <alignment horizontal="center" vertical="center" wrapText="1"/>
    </xf>
    <xf numFmtId="0" fontId="42" fillId="0" borderId="39" xfId="2" applyFont="1" applyBorder="1" applyAlignment="1">
      <alignment horizontal="center" vertical="center" textRotation="90" wrapText="1"/>
    </xf>
    <xf numFmtId="0" fontId="42" fillId="0" borderId="73" xfId="2" applyFont="1" applyBorder="1" applyAlignment="1">
      <alignment horizontal="center" vertical="center" textRotation="90" wrapText="1"/>
    </xf>
    <xf numFmtId="0" fontId="42" fillId="0" borderId="33" xfId="2" applyFont="1" applyBorder="1" applyAlignment="1">
      <alignment horizontal="center" vertical="center" textRotation="90" wrapText="1"/>
    </xf>
    <xf numFmtId="0" fontId="42" fillId="2" borderId="21" xfId="2" applyFont="1" applyFill="1" applyBorder="1" applyAlignment="1">
      <alignment horizontal="center"/>
    </xf>
    <xf numFmtId="0" fontId="42" fillId="2" borderId="22" xfId="2" applyFont="1" applyFill="1" applyBorder="1" applyAlignment="1">
      <alignment horizontal="center"/>
    </xf>
    <xf numFmtId="0" fontId="42" fillId="2" borderId="23" xfId="2" applyFont="1" applyFill="1" applyBorder="1" applyAlignment="1">
      <alignment horizontal="center"/>
    </xf>
    <xf numFmtId="0" fontId="61" fillId="4" borderId="0" xfId="2" applyFont="1" applyFill="1" applyAlignment="1">
      <alignment horizontal="center"/>
    </xf>
    <xf numFmtId="0" fontId="42" fillId="0" borderId="36" xfId="2" applyFont="1" applyBorder="1" applyAlignment="1">
      <alignment horizontal="center" vertical="center" wrapText="1"/>
    </xf>
    <xf numFmtId="0" fontId="42" fillId="0" borderId="31" xfId="2" applyFont="1" applyBorder="1" applyAlignment="1">
      <alignment horizontal="center" vertical="center" wrapText="1"/>
    </xf>
    <xf numFmtId="0" fontId="42" fillId="0" borderId="32" xfId="2" applyFont="1" applyBorder="1" applyAlignment="1">
      <alignment horizontal="center" vertical="center" wrapText="1"/>
    </xf>
    <xf numFmtId="0" fontId="42" fillId="22" borderId="3" xfId="2" applyFont="1" applyFill="1" applyBorder="1" applyAlignment="1">
      <alignment horizontal="center" vertical="center" textRotation="90" wrapText="1"/>
    </xf>
    <xf numFmtId="0" fontId="42" fillId="22" borderId="27" xfId="2" applyFont="1" applyFill="1" applyBorder="1" applyAlignment="1">
      <alignment horizontal="center" vertical="center" textRotation="90" wrapText="1"/>
    </xf>
    <xf numFmtId="0" fontId="42" fillId="0" borderId="8" xfId="2" applyFont="1" applyBorder="1" applyAlignment="1">
      <alignment horizontal="center" vertical="center" textRotation="90" wrapText="1"/>
    </xf>
    <xf numFmtId="0" fontId="42" fillId="2" borderId="18" xfId="2" applyFont="1" applyFill="1" applyBorder="1" applyAlignment="1">
      <alignment horizontal="center"/>
    </xf>
    <xf numFmtId="0" fontId="42" fillId="2" borderId="17" xfId="2" applyFont="1" applyFill="1" applyBorder="1" applyAlignment="1">
      <alignment horizontal="center"/>
    </xf>
    <xf numFmtId="0" fontId="42" fillId="2" borderId="16" xfId="2" applyFont="1" applyFill="1" applyBorder="1" applyAlignment="1">
      <alignment horizontal="center"/>
    </xf>
    <xf numFmtId="0" fontId="45" fillId="0" borderId="1" xfId="2" applyFont="1" applyBorder="1" applyAlignment="1">
      <alignment horizontal="center" vertical="center" wrapText="1"/>
    </xf>
    <xf numFmtId="0" fontId="32" fillId="2" borderId="1" xfId="2" applyFont="1" applyFill="1" applyBorder="1" applyAlignment="1">
      <alignment horizontal="center"/>
    </xf>
    <xf numFmtId="0" fontId="42" fillId="0" borderId="8" xfId="0" applyFont="1" applyBorder="1" applyAlignment="1">
      <alignment horizontal="center" vertical="center" wrapText="1"/>
    </xf>
    <xf numFmtId="0" fontId="42" fillId="0" borderId="19" xfId="0" applyFont="1" applyBorder="1" applyAlignment="1">
      <alignment horizontal="center" vertical="center"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36" fillId="4" borderId="1" xfId="2" applyFont="1" applyFill="1" applyBorder="1" applyAlignment="1" applyProtection="1">
      <alignment horizontal="center" vertical="center" wrapText="1"/>
      <protection locked="0"/>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41457</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460256</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462373</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3.5" zeroHeight="1" x14ac:dyDescent="0.25"/>
  <cols>
    <col min="1" max="1" width="2.81640625" style="74" customWidth="1"/>
    <col min="2" max="3" width="24.453125" style="74" customWidth="1"/>
    <col min="4" max="4" width="16" style="74" customWidth="1"/>
    <col min="5" max="5" width="24.453125" style="74" customWidth="1"/>
    <col min="6" max="6" width="27.453125" style="74" customWidth="1"/>
    <col min="7" max="8" width="24.453125" style="74" customWidth="1"/>
    <col min="9" max="9" width="4.26953125" style="74" customWidth="1"/>
    <col min="10" max="16384" width="11.453125" style="74" hidden="1"/>
  </cols>
  <sheetData>
    <row r="1" spans="2:8" x14ac:dyDescent="0.25">
      <c r="C1" s="484" t="s">
        <v>335</v>
      </c>
      <c r="D1" s="484"/>
      <c r="E1" s="484"/>
      <c r="F1" s="484"/>
      <c r="G1" s="484"/>
    </row>
    <row r="2" spans="2:8" x14ac:dyDescent="0.25">
      <c r="C2" s="484"/>
      <c r="D2" s="484"/>
      <c r="E2" s="484"/>
      <c r="F2" s="484"/>
      <c r="G2" s="484"/>
    </row>
    <row r="3" spans="2:8" x14ac:dyDescent="0.25">
      <c r="C3" s="484"/>
      <c r="D3" s="484"/>
      <c r="E3" s="484"/>
      <c r="F3" s="484"/>
      <c r="G3" s="484"/>
    </row>
    <row r="4" spans="2:8" ht="14" thickBot="1" x14ac:dyDescent="0.3">
      <c r="C4" s="485"/>
      <c r="D4" s="485"/>
      <c r="E4" s="485"/>
      <c r="F4" s="485"/>
      <c r="G4" s="485"/>
    </row>
    <row r="5" spans="2:8" ht="17.5" x14ac:dyDescent="0.25">
      <c r="B5" s="486" t="s">
        <v>0</v>
      </c>
      <c r="C5" s="487"/>
      <c r="D5" s="487"/>
      <c r="E5" s="487"/>
      <c r="F5" s="487"/>
      <c r="G5" s="487"/>
      <c r="H5" s="488"/>
    </row>
    <row r="6" spans="2:8" ht="14" x14ac:dyDescent="0.3">
      <c r="B6" s="75"/>
      <c r="C6" s="76"/>
      <c r="D6" s="76"/>
      <c r="E6" s="76"/>
      <c r="F6" s="76"/>
      <c r="G6" s="76"/>
      <c r="H6" s="77"/>
    </row>
    <row r="7" spans="2:8" ht="63" customHeight="1" x14ac:dyDescent="0.25">
      <c r="B7" s="489" t="s">
        <v>336</v>
      </c>
      <c r="C7" s="490"/>
      <c r="D7" s="490"/>
      <c r="E7" s="490"/>
      <c r="F7" s="490"/>
      <c r="G7" s="490"/>
      <c r="H7" s="491"/>
    </row>
    <row r="8" spans="2:8" ht="60.75" customHeight="1" x14ac:dyDescent="0.25">
      <c r="B8" s="492"/>
      <c r="C8" s="493"/>
      <c r="D8" s="493"/>
      <c r="E8" s="493"/>
      <c r="F8" s="493"/>
      <c r="G8" s="493"/>
      <c r="H8" s="494"/>
    </row>
    <row r="9" spans="2:8" x14ac:dyDescent="0.25">
      <c r="B9" s="460" t="s">
        <v>1</v>
      </c>
      <c r="C9" s="495"/>
      <c r="D9" s="495"/>
      <c r="E9" s="495"/>
      <c r="F9" s="495"/>
      <c r="G9" s="495"/>
      <c r="H9" s="496"/>
    </row>
    <row r="10" spans="2:8" ht="127.5" customHeight="1" x14ac:dyDescent="0.25">
      <c r="B10" s="497" t="s">
        <v>337</v>
      </c>
      <c r="C10" s="498"/>
      <c r="D10" s="498"/>
      <c r="E10" s="498"/>
      <c r="F10" s="498"/>
      <c r="G10" s="498"/>
      <c r="H10" s="499"/>
    </row>
    <row r="11" spans="2:8" x14ac:dyDescent="0.25">
      <c r="B11" s="79"/>
      <c r="C11" s="80"/>
      <c r="D11" s="80"/>
      <c r="E11" s="80"/>
      <c r="F11" s="80"/>
      <c r="G11" s="80"/>
      <c r="H11" s="81"/>
    </row>
    <row r="12" spans="2:8" ht="30.75" customHeight="1" x14ac:dyDescent="0.25">
      <c r="B12" s="478" t="s">
        <v>334</v>
      </c>
      <c r="C12" s="479"/>
      <c r="D12" s="479"/>
      <c r="E12" s="479"/>
      <c r="F12" s="479"/>
      <c r="G12" s="479"/>
      <c r="H12" s="480"/>
    </row>
    <row r="13" spans="2:8" s="82" customFormat="1" ht="20.5" customHeight="1" x14ac:dyDescent="0.25">
      <c r="B13" s="481"/>
      <c r="C13" s="482"/>
      <c r="D13" s="482"/>
      <c r="E13" s="482"/>
      <c r="F13" s="482"/>
      <c r="G13" s="482"/>
      <c r="H13" s="483"/>
    </row>
    <row r="14" spans="2:8" ht="20.5" customHeight="1" x14ac:dyDescent="0.25">
      <c r="B14" s="460" t="s">
        <v>2</v>
      </c>
      <c r="C14" s="461"/>
      <c r="D14" s="461"/>
      <c r="E14" s="461"/>
      <c r="F14" s="461"/>
      <c r="G14" s="461"/>
      <c r="H14" s="462"/>
    </row>
    <row r="15" spans="2:8" ht="9" customHeight="1" x14ac:dyDescent="0.25">
      <c r="B15" s="460"/>
      <c r="C15" s="461"/>
      <c r="D15" s="461"/>
      <c r="E15" s="461"/>
      <c r="F15" s="461"/>
      <c r="G15" s="461"/>
      <c r="H15" s="462"/>
    </row>
    <row r="16" spans="2:8" x14ac:dyDescent="0.25">
      <c r="B16" s="460" t="s">
        <v>3</v>
      </c>
      <c r="C16" s="461"/>
      <c r="D16" s="461"/>
      <c r="E16" s="461"/>
      <c r="F16" s="461"/>
      <c r="G16" s="461"/>
      <c r="H16" s="462"/>
    </row>
    <row r="17" spans="2:8" x14ac:dyDescent="0.25">
      <c r="B17" s="78"/>
      <c r="C17" s="83"/>
      <c r="D17" s="83"/>
      <c r="E17" s="83"/>
      <c r="F17" s="83"/>
      <c r="G17" s="83"/>
      <c r="H17" s="84"/>
    </row>
    <row r="18" spans="2:8" ht="18.75" customHeight="1" x14ac:dyDescent="0.25">
      <c r="B18" s="460" t="s">
        <v>338</v>
      </c>
      <c r="C18" s="461"/>
      <c r="D18" s="461"/>
      <c r="E18" s="461"/>
      <c r="F18" s="461"/>
      <c r="G18" s="461"/>
      <c r="H18" s="462"/>
    </row>
    <row r="19" spans="2:8" ht="18.75" customHeight="1" x14ac:dyDescent="0.25">
      <c r="B19" s="78"/>
      <c r="C19" s="83"/>
      <c r="D19" s="83"/>
      <c r="E19" s="83"/>
      <c r="F19" s="83"/>
      <c r="G19" s="83"/>
      <c r="H19" s="84"/>
    </row>
    <row r="20" spans="2:8" ht="18.75" customHeight="1" x14ac:dyDescent="0.25">
      <c r="B20" s="460" t="s">
        <v>339</v>
      </c>
      <c r="C20" s="461"/>
      <c r="D20" s="461"/>
      <c r="E20" s="461"/>
      <c r="F20" s="461"/>
      <c r="G20" s="461"/>
      <c r="H20" s="462"/>
    </row>
    <row r="21" spans="2:8" ht="18.75" customHeight="1" thickBot="1" x14ac:dyDescent="0.3">
      <c r="B21" s="85"/>
      <c r="C21" s="86"/>
      <c r="D21" s="86"/>
      <c r="E21" s="86"/>
      <c r="F21" s="86"/>
      <c r="G21" s="86"/>
      <c r="H21" s="87"/>
    </row>
    <row r="22" spans="2:8" ht="14.5" thickTop="1" x14ac:dyDescent="0.3">
      <c r="B22" s="88"/>
      <c r="C22" s="470" t="s">
        <v>4</v>
      </c>
      <c r="D22" s="471"/>
      <c r="E22" s="472" t="s">
        <v>5</v>
      </c>
      <c r="F22" s="473"/>
      <c r="G22" s="89"/>
      <c r="H22" s="90"/>
    </row>
    <row r="23" spans="2:8" ht="35.25" customHeight="1" x14ac:dyDescent="0.3">
      <c r="B23" s="88"/>
      <c r="C23" s="474" t="s">
        <v>6</v>
      </c>
      <c r="D23" s="475"/>
      <c r="E23" s="476" t="s">
        <v>7</v>
      </c>
      <c r="F23" s="477"/>
      <c r="G23" s="89"/>
      <c r="H23" s="90"/>
    </row>
    <row r="24" spans="2:8" ht="17.25" customHeight="1" x14ac:dyDescent="0.3">
      <c r="B24" s="88"/>
      <c r="C24" s="474" t="s">
        <v>8</v>
      </c>
      <c r="D24" s="475"/>
      <c r="E24" s="476" t="s">
        <v>9</v>
      </c>
      <c r="F24" s="477"/>
      <c r="G24" s="89"/>
      <c r="H24" s="90"/>
    </row>
    <row r="25" spans="2:8" ht="50.25" customHeight="1" x14ac:dyDescent="0.3">
      <c r="B25" s="88"/>
      <c r="C25" s="474" t="s">
        <v>10</v>
      </c>
      <c r="D25" s="475"/>
      <c r="E25" s="476" t="s">
        <v>11</v>
      </c>
      <c r="F25" s="477"/>
      <c r="G25" s="89"/>
      <c r="H25" s="90"/>
    </row>
    <row r="26" spans="2:8" ht="42" customHeight="1" x14ac:dyDescent="0.3">
      <c r="B26" s="88"/>
      <c r="C26" s="474" t="s">
        <v>12</v>
      </c>
      <c r="D26" s="475"/>
      <c r="E26" s="476" t="s">
        <v>13</v>
      </c>
      <c r="F26" s="477"/>
      <c r="G26" s="89"/>
      <c r="H26" s="90"/>
    </row>
    <row r="27" spans="2:8" ht="77.25" customHeight="1" x14ac:dyDescent="0.3">
      <c r="B27" s="88"/>
      <c r="C27" s="474" t="s">
        <v>14</v>
      </c>
      <c r="D27" s="475"/>
      <c r="E27" s="476" t="s">
        <v>320</v>
      </c>
      <c r="F27" s="477"/>
      <c r="G27" s="89"/>
      <c r="H27" s="90"/>
    </row>
    <row r="28" spans="2:8" ht="69.75" customHeight="1" x14ac:dyDescent="0.3">
      <c r="B28" s="88"/>
      <c r="C28" s="444" t="s">
        <v>15</v>
      </c>
      <c r="D28" s="445"/>
      <c r="E28" s="446" t="s">
        <v>16</v>
      </c>
      <c r="F28" s="447"/>
      <c r="G28" s="89"/>
      <c r="H28" s="90"/>
    </row>
    <row r="29" spans="2:8" ht="69.75" customHeight="1" x14ac:dyDescent="0.3">
      <c r="B29" s="88"/>
      <c r="C29" s="444" t="s">
        <v>17</v>
      </c>
      <c r="D29" s="445"/>
      <c r="E29" s="446" t="s">
        <v>340</v>
      </c>
      <c r="F29" s="447"/>
      <c r="G29" s="89"/>
      <c r="H29" s="90"/>
    </row>
    <row r="30" spans="2:8" ht="69.75" customHeight="1" x14ac:dyDescent="0.3">
      <c r="B30" s="88"/>
      <c r="C30" s="444" t="s">
        <v>18</v>
      </c>
      <c r="D30" s="445"/>
      <c r="E30" s="446" t="s">
        <v>341</v>
      </c>
      <c r="F30" s="447"/>
      <c r="G30" s="89"/>
      <c r="H30" s="90"/>
    </row>
    <row r="31" spans="2:8" ht="111.75" customHeight="1" x14ac:dyDescent="0.3">
      <c r="B31" s="88"/>
      <c r="C31" s="444" t="s">
        <v>19</v>
      </c>
      <c r="D31" s="445"/>
      <c r="E31" s="446" t="s">
        <v>342</v>
      </c>
      <c r="F31" s="447"/>
      <c r="G31" s="89"/>
      <c r="H31" s="90"/>
    </row>
    <row r="32" spans="2:8" ht="121.5" customHeight="1" x14ac:dyDescent="0.3">
      <c r="B32" s="88"/>
      <c r="C32" s="444" t="s">
        <v>20</v>
      </c>
      <c r="D32" s="445"/>
      <c r="E32" s="446" t="s">
        <v>21</v>
      </c>
      <c r="F32" s="447"/>
      <c r="G32" s="89"/>
      <c r="H32" s="90"/>
    </row>
    <row r="33" spans="2:8" ht="42.75" customHeight="1" x14ac:dyDescent="0.3">
      <c r="B33" s="88"/>
      <c r="C33" s="444" t="s">
        <v>322</v>
      </c>
      <c r="D33" s="445"/>
      <c r="E33" s="446" t="s">
        <v>323</v>
      </c>
      <c r="F33" s="447"/>
      <c r="G33" s="89"/>
      <c r="H33" s="90"/>
    </row>
    <row r="34" spans="2:8" ht="69.75" customHeight="1" x14ac:dyDescent="0.3">
      <c r="B34" s="88"/>
      <c r="C34" s="444" t="s">
        <v>324</v>
      </c>
      <c r="D34" s="445"/>
      <c r="E34" s="446" t="s">
        <v>325</v>
      </c>
      <c r="F34" s="447"/>
      <c r="G34" s="89"/>
      <c r="H34" s="90"/>
    </row>
    <row r="35" spans="2:8" ht="14" x14ac:dyDescent="0.3">
      <c r="B35" s="88"/>
      <c r="C35" s="91"/>
      <c r="D35" s="91"/>
      <c r="E35" s="92"/>
      <c r="F35" s="92"/>
      <c r="G35" s="89"/>
      <c r="H35" s="90"/>
    </row>
    <row r="36" spans="2:8" x14ac:dyDescent="0.25">
      <c r="B36" s="460" t="s">
        <v>22</v>
      </c>
      <c r="C36" s="461"/>
      <c r="D36" s="461"/>
      <c r="E36" s="461"/>
      <c r="F36" s="461"/>
      <c r="G36" s="461"/>
      <c r="H36" s="462"/>
    </row>
    <row r="37" spans="2:8" ht="14.5" customHeight="1" thickBot="1" x14ac:dyDescent="0.3">
      <c r="B37" s="93"/>
      <c r="C37" s="94"/>
      <c r="D37" s="94"/>
      <c r="E37" s="94"/>
      <c r="F37" s="94"/>
      <c r="G37" s="94"/>
      <c r="H37" s="95"/>
    </row>
    <row r="38" spans="2:8" ht="14.5" customHeight="1" thickTop="1" x14ac:dyDescent="0.25">
      <c r="B38" s="93"/>
      <c r="C38" s="466" t="s">
        <v>4</v>
      </c>
      <c r="D38" s="467"/>
      <c r="E38" s="468" t="s">
        <v>5</v>
      </c>
      <c r="F38" s="469"/>
      <c r="G38" s="94"/>
      <c r="H38" s="95"/>
    </row>
    <row r="39" spans="2:8" ht="126" customHeight="1" x14ac:dyDescent="0.25">
      <c r="B39" s="93"/>
      <c r="C39" s="444" t="s">
        <v>23</v>
      </c>
      <c r="D39" s="445"/>
      <c r="E39" s="446" t="s">
        <v>343</v>
      </c>
      <c r="F39" s="447"/>
      <c r="G39" s="94"/>
      <c r="H39" s="95"/>
    </row>
    <row r="40" spans="2:8" ht="53.5" customHeight="1" x14ac:dyDescent="0.25">
      <c r="B40" s="93"/>
      <c r="C40" s="444" t="s">
        <v>24</v>
      </c>
      <c r="D40" s="445"/>
      <c r="E40" s="446" t="s">
        <v>25</v>
      </c>
      <c r="F40" s="447"/>
      <c r="G40" s="94"/>
      <c r="H40" s="95"/>
    </row>
    <row r="41" spans="2:8" ht="54" customHeight="1" x14ac:dyDescent="0.25">
      <c r="B41" s="93"/>
      <c r="C41" s="444" t="s">
        <v>26</v>
      </c>
      <c r="D41" s="445"/>
      <c r="E41" s="446" t="s">
        <v>27</v>
      </c>
      <c r="F41" s="447"/>
      <c r="G41" s="94"/>
      <c r="H41" s="95"/>
    </row>
    <row r="42" spans="2:8" ht="32.5" customHeight="1" x14ac:dyDescent="0.25">
      <c r="B42" s="93"/>
      <c r="C42" s="444" t="s">
        <v>28</v>
      </c>
      <c r="D42" s="445"/>
      <c r="E42" s="446" t="s">
        <v>29</v>
      </c>
      <c r="F42" s="447"/>
      <c r="G42" s="94"/>
      <c r="H42" s="95"/>
    </row>
    <row r="43" spans="2:8" x14ac:dyDescent="0.25">
      <c r="B43" s="93"/>
      <c r="C43" s="94"/>
      <c r="D43" s="94"/>
      <c r="E43" s="94"/>
      <c r="F43" s="94"/>
      <c r="G43" s="94"/>
      <c r="H43" s="95"/>
    </row>
    <row r="44" spans="2:8" ht="18.75" customHeight="1" x14ac:dyDescent="0.25">
      <c r="B44" s="448" t="s">
        <v>344</v>
      </c>
      <c r="C44" s="449"/>
      <c r="D44" s="449"/>
      <c r="E44" s="449"/>
      <c r="F44" s="449"/>
      <c r="G44" s="449"/>
      <c r="H44" s="450"/>
    </row>
    <row r="45" spans="2:8" ht="18.75" customHeight="1" x14ac:dyDescent="0.25">
      <c r="B45" s="96"/>
      <c r="C45" s="97"/>
      <c r="D45" s="97"/>
      <c r="E45" s="97"/>
      <c r="F45" s="97"/>
      <c r="G45" s="97"/>
      <c r="H45" s="98"/>
    </row>
    <row r="46" spans="2:8" ht="65.25" customHeight="1" x14ac:dyDescent="0.25">
      <c r="B46" s="463" t="s">
        <v>345</v>
      </c>
      <c r="C46" s="464"/>
      <c r="D46" s="464"/>
      <c r="E46" s="464"/>
      <c r="F46" s="464"/>
      <c r="G46" s="464"/>
      <c r="H46" s="465"/>
    </row>
    <row r="47" spans="2:8" ht="18.75" customHeight="1" thickBot="1" x14ac:dyDescent="0.3">
      <c r="B47" s="85"/>
      <c r="C47" s="86"/>
      <c r="D47" s="86"/>
      <c r="E47" s="86"/>
      <c r="F47" s="86"/>
      <c r="G47" s="86"/>
      <c r="H47" s="87"/>
    </row>
    <row r="48" spans="2:8" ht="18.75" customHeight="1" thickTop="1" x14ac:dyDescent="0.25">
      <c r="B48" s="85"/>
      <c r="C48" s="453" t="s">
        <v>4</v>
      </c>
      <c r="D48" s="454"/>
      <c r="E48" s="455" t="s">
        <v>5</v>
      </c>
      <c r="F48" s="456"/>
      <c r="G48" s="86"/>
      <c r="H48" s="87"/>
    </row>
    <row r="49" spans="2:8" ht="62.25" customHeight="1" x14ac:dyDescent="0.25">
      <c r="B49" s="85"/>
      <c r="C49" s="451" t="s">
        <v>30</v>
      </c>
      <c r="D49" s="452"/>
      <c r="E49" s="446" t="s">
        <v>346</v>
      </c>
      <c r="F49" s="447"/>
      <c r="G49" s="86"/>
      <c r="H49" s="87"/>
    </row>
    <row r="50" spans="2:8" ht="54" customHeight="1" x14ac:dyDescent="0.25">
      <c r="B50" s="85"/>
      <c r="C50" s="451" t="s">
        <v>31</v>
      </c>
      <c r="D50" s="452"/>
      <c r="E50" s="446" t="s">
        <v>32</v>
      </c>
      <c r="F50" s="447"/>
      <c r="G50" s="86"/>
      <c r="H50" s="87"/>
    </row>
    <row r="51" spans="2:8" ht="64.5" customHeight="1" x14ac:dyDescent="0.25">
      <c r="B51" s="85"/>
      <c r="C51" s="451" t="s">
        <v>33</v>
      </c>
      <c r="D51" s="452"/>
      <c r="E51" s="446" t="s">
        <v>34</v>
      </c>
      <c r="F51" s="447"/>
      <c r="G51" s="86"/>
      <c r="H51" s="87"/>
    </row>
    <row r="52" spans="2:8" ht="66" customHeight="1" x14ac:dyDescent="0.25">
      <c r="B52" s="85"/>
      <c r="C52" s="451" t="s">
        <v>35</v>
      </c>
      <c r="D52" s="452"/>
      <c r="E52" s="446" t="s">
        <v>34</v>
      </c>
      <c r="F52" s="447"/>
      <c r="G52" s="86"/>
      <c r="H52" s="87"/>
    </row>
    <row r="53" spans="2:8" ht="48.75" customHeight="1" x14ac:dyDescent="0.25">
      <c r="B53" s="85"/>
      <c r="C53" s="451" t="s">
        <v>36</v>
      </c>
      <c r="D53" s="452"/>
      <c r="E53" s="446" t="s">
        <v>37</v>
      </c>
      <c r="F53" s="447"/>
      <c r="G53" s="86"/>
      <c r="H53" s="87"/>
    </row>
    <row r="54" spans="2:8" ht="49.5" customHeight="1" x14ac:dyDescent="0.25">
      <c r="B54" s="85"/>
      <c r="C54" s="451" t="s">
        <v>38</v>
      </c>
      <c r="D54" s="452"/>
      <c r="E54" s="446" t="s">
        <v>326</v>
      </c>
      <c r="F54" s="447"/>
      <c r="G54" s="86"/>
      <c r="H54" s="87"/>
    </row>
    <row r="55" spans="2:8" ht="116.25" customHeight="1" x14ac:dyDescent="0.25">
      <c r="B55" s="85"/>
      <c r="C55" s="451" t="s">
        <v>327</v>
      </c>
      <c r="D55" s="452"/>
      <c r="E55" s="446" t="s">
        <v>347</v>
      </c>
      <c r="F55" s="447"/>
      <c r="G55" s="86"/>
      <c r="H55" s="87"/>
    </row>
    <row r="56" spans="2:8" ht="29.5" customHeight="1" x14ac:dyDescent="0.25">
      <c r="B56" s="85"/>
      <c r="C56" s="451" t="s">
        <v>39</v>
      </c>
      <c r="D56" s="452"/>
      <c r="E56" s="446" t="s">
        <v>40</v>
      </c>
      <c r="F56" s="447"/>
      <c r="G56" s="86"/>
      <c r="H56" s="87"/>
    </row>
    <row r="57" spans="2:8" ht="58.5" customHeight="1" x14ac:dyDescent="0.25">
      <c r="B57" s="85"/>
      <c r="C57" s="451" t="s">
        <v>41</v>
      </c>
      <c r="D57" s="452"/>
      <c r="E57" s="446" t="s">
        <v>328</v>
      </c>
      <c r="F57" s="447"/>
      <c r="G57" s="86"/>
      <c r="H57" s="87"/>
    </row>
    <row r="58" spans="2:8" ht="54.75" customHeight="1" x14ac:dyDescent="0.25">
      <c r="B58" s="85"/>
      <c r="C58" s="451" t="s">
        <v>42</v>
      </c>
      <c r="D58" s="452"/>
      <c r="E58" s="446" t="s">
        <v>329</v>
      </c>
      <c r="F58" s="447"/>
      <c r="G58" s="86"/>
      <c r="H58" s="87"/>
    </row>
    <row r="59" spans="2:8" ht="18.75" customHeight="1" x14ac:dyDescent="0.25">
      <c r="B59" s="85"/>
      <c r="C59" s="86"/>
      <c r="D59" s="86"/>
      <c r="E59" s="86"/>
      <c r="F59" s="86"/>
      <c r="G59" s="86"/>
      <c r="H59" s="87"/>
    </row>
    <row r="60" spans="2:8" ht="18.75" customHeight="1" x14ac:dyDescent="0.25">
      <c r="B60" s="457" t="s">
        <v>348</v>
      </c>
      <c r="C60" s="458"/>
      <c r="D60" s="458"/>
      <c r="E60" s="458"/>
      <c r="F60" s="458"/>
      <c r="G60" s="458"/>
      <c r="H60" s="459"/>
    </row>
    <row r="61" spans="2:8" ht="18.75" customHeight="1" x14ac:dyDescent="0.25">
      <c r="B61" s="85"/>
      <c r="C61" s="86"/>
      <c r="D61" s="86"/>
      <c r="E61" s="86"/>
      <c r="F61" s="86"/>
      <c r="G61" s="86"/>
      <c r="H61" s="87"/>
    </row>
    <row r="62" spans="2:8" ht="48.75" customHeight="1" x14ac:dyDescent="0.25">
      <c r="B62" s="441" t="s">
        <v>349</v>
      </c>
      <c r="C62" s="442"/>
      <c r="D62" s="442"/>
      <c r="E62" s="442"/>
      <c r="F62" s="442"/>
      <c r="G62" s="442"/>
      <c r="H62" s="443"/>
    </row>
    <row r="63" spans="2:8" ht="18.75" customHeight="1" x14ac:dyDescent="0.25">
      <c r="B63" s="78"/>
      <c r="C63" s="83"/>
      <c r="D63" s="83"/>
      <c r="E63" s="83"/>
      <c r="F63" s="83"/>
      <c r="G63" s="83"/>
      <c r="H63" s="84"/>
    </row>
    <row r="64" spans="2:8" ht="33" customHeight="1" x14ac:dyDescent="0.25">
      <c r="B64" s="460" t="s">
        <v>350</v>
      </c>
      <c r="C64" s="461"/>
      <c r="D64" s="461"/>
      <c r="E64" s="461"/>
      <c r="F64" s="461"/>
      <c r="G64" s="461"/>
      <c r="H64" s="462"/>
    </row>
    <row r="65" spans="2:8" ht="42" customHeight="1" x14ac:dyDescent="0.25">
      <c r="B65" s="441" t="s">
        <v>351</v>
      </c>
      <c r="C65" s="442"/>
      <c r="D65" s="442"/>
      <c r="E65" s="442"/>
      <c r="F65" s="442"/>
      <c r="G65" s="442"/>
      <c r="H65" s="443"/>
    </row>
    <row r="66" spans="2:8" ht="18.75" customHeight="1" x14ac:dyDescent="0.25">
      <c r="B66" s="99"/>
      <c r="C66" s="100"/>
      <c r="D66" s="100"/>
      <c r="E66" s="100"/>
      <c r="F66" s="100"/>
      <c r="G66" s="100"/>
      <c r="H66" s="101"/>
    </row>
    <row r="67" spans="2:8" ht="54.75" customHeight="1" x14ac:dyDescent="0.25">
      <c r="B67" s="441" t="s">
        <v>352</v>
      </c>
      <c r="C67" s="442"/>
      <c r="D67" s="442"/>
      <c r="E67" s="442"/>
      <c r="F67" s="442"/>
      <c r="G67" s="442"/>
      <c r="H67" s="443"/>
    </row>
    <row r="68" spans="2:8" ht="14.5" thickBot="1" x14ac:dyDescent="0.35">
      <c r="B68" s="102"/>
      <c r="C68" s="103"/>
      <c r="D68" s="103"/>
      <c r="E68" s="103"/>
      <c r="F68" s="103"/>
      <c r="G68" s="103"/>
      <c r="H68" s="104"/>
    </row>
    <row r="69" spans="2:8" x14ac:dyDescent="0.25"/>
    <row r="70" spans="2:8" x14ac:dyDescent="0.25"/>
    <row r="71" spans="2:8" x14ac:dyDescent="0.25"/>
    <row r="72" spans="2:8" x14ac:dyDescent="0.25"/>
    <row r="73" spans="2:8" x14ac:dyDescent="0.25"/>
    <row r="74" spans="2:8" x14ac:dyDescent="0.25"/>
    <row r="75" spans="2:8" x14ac:dyDescent="0.25"/>
    <row r="76" spans="2:8" x14ac:dyDescent="0.25"/>
    <row r="77" spans="2:8" x14ac:dyDescent="0.25"/>
    <row r="78" spans="2:8" x14ac:dyDescent="0.25"/>
    <row r="79" spans="2:8" x14ac:dyDescent="0.25"/>
    <row r="80" spans="2:8" x14ac:dyDescent="0.25"/>
    <row r="81" s="74" customFormat="1" x14ac:dyDescent="0.25"/>
    <row r="82" s="74" customFormat="1" x14ac:dyDescent="0.25"/>
    <row r="83" s="74" customFormat="1" x14ac:dyDescent="0.25"/>
    <row r="84" s="74" customFormat="1" x14ac:dyDescent="0.25"/>
    <row r="85" s="74" customFormat="1" x14ac:dyDescent="0.25"/>
    <row r="86" s="74" customFormat="1" x14ac:dyDescent="0.25"/>
    <row r="87" s="74" customFormat="1" x14ac:dyDescent="0.25"/>
    <row r="88" s="74" customFormat="1" x14ac:dyDescent="0.25"/>
    <row r="89" s="74" customFormat="1" x14ac:dyDescent="0.25"/>
    <row r="90" s="74" customFormat="1" x14ac:dyDescent="0.25"/>
    <row r="91" s="74" customFormat="1" x14ac:dyDescent="0.25"/>
    <row r="92" s="74" customFormat="1" x14ac:dyDescent="0.25"/>
    <row r="93" s="74" customFormat="1" x14ac:dyDescent="0.25"/>
    <row r="94" s="74" customFormat="1" x14ac:dyDescent="0.25"/>
    <row r="95" s="74" customFormat="1" x14ac:dyDescent="0.25"/>
    <row r="96" s="74" customFormat="1" x14ac:dyDescent="0.25"/>
    <row r="97" s="74" customFormat="1" x14ac:dyDescent="0.25"/>
    <row r="98" s="74" customFormat="1" x14ac:dyDescent="0.25"/>
    <row r="99" s="74" customFormat="1" x14ac:dyDescent="0.25"/>
    <row r="100" s="74" customFormat="1" x14ac:dyDescent="0.25"/>
    <row r="101" s="74" customFormat="1" x14ac:dyDescent="0.25"/>
    <row r="102" s="74" customFormat="1" x14ac:dyDescent="0.25"/>
    <row r="103" s="74" customFormat="1" x14ac:dyDescent="0.25"/>
    <row r="104" s="74" customFormat="1" x14ac:dyDescent="0.25"/>
    <row r="105" s="74" customFormat="1" x14ac:dyDescent="0.25"/>
    <row r="106" s="74" customFormat="1" x14ac:dyDescent="0.25"/>
    <row r="107" s="74" customFormat="1" x14ac:dyDescent="0.25"/>
    <row r="108" s="74" customFormat="1" x14ac:dyDescent="0.25"/>
    <row r="109" s="74" customFormat="1" x14ac:dyDescent="0.25"/>
    <row r="110" s="74" customFormat="1" x14ac:dyDescent="0.25"/>
    <row r="111" s="74" customFormat="1" x14ac:dyDescent="0.25"/>
    <row r="112" s="74" customFormat="1" x14ac:dyDescent="0.25"/>
    <row r="113" s="74" customFormat="1" x14ac:dyDescent="0.25"/>
    <row r="114" s="74" customFormat="1" x14ac:dyDescent="0.25"/>
    <row r="115" s="74" customFormat="1" x14ac:dyDescent="0.25"/>
    <row r="116" s="74" customFormat="1" x14ac:dyDescent="0.25"/>
    <row r="117" s="74" customFormat="1" x14ac:dyDescent="0.25"/>
    <row r="118" s="74" customFormat="1" x14ac:dyDescent="0.25"/>
    <row r="119" s="74" customFormat="1" x14ac:dyDescent="0.25"/>
    <row r="120" s="74" customFormat="1" x14ac:dyDescent="0.25"/>
    <row r="121" s="74" customFormat="1" x14ac:dyDescent="0.25"/>
    <row r="122" s="74" customFormat="1" x14ac:dyDescent="0.25"/>
    <row r="123" s="74" customFormat="1" x14ac:dyDescent="0.25"/>
    <row r="124" s="74" customFormat="1" x14ac:dyDescent="0.25"/>
    <row r="125" s="74" customFormat="1" x14ac:dyDescent="0.25"/>
    <row r="126" s="74" customFormat="1" x14ac:dyDescent="0.25"/>
    <row r="127" s="74" customFormat="1" x14ac:dyDescent="0.25"/>
    <row r="128" s="74" customFormat="1" x14ac:dyDescent="0.25"/>
    <row r="129" s="74" customFormat="1" x14ac:dyDescent="0.25"/>
    <row r="130" s="74" customFormat="1" x14ac:dyDescent="0.25"/>
    <row r="131" s="74" customFormat="1" x14ac:dyDescent="0.25"/>
    <row r="132" s="74" customFormat="1" x14ac:dyDescent="0.25"/>
  </sheetData>
  <sheetProtection formatCells="0" formatColumns="0" formatRows="0"/>
  <mergeCells count="78">
    <mergeCell ref="C1:G4"/>
    <mergeCell ref="B5:H5"/>
    <mergeCell ref="B7:H8"/>
    <mergeCell ref="B9:H9"/>
    <mergeCell ref="B10:H10"/>
    <mergeCell ref="B12:H12"/>
    <mergeCell ref="B16:H16"/>
    <mergeCell ref="B18:H18"/>
    <mergeCell ref="B14:H14"/>
    <mergeCell ref="B20:H20"/>
    <mergeCell ref="B15:H15"/>
    <mergeCell ref="B13:H13"/>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C22:D22"/>
    <mergeCell ref="E22:F22"/>
    <mergeCell ref="C23:D23"/>
    <mergeCell ref="E23:F23"/>
    <mergeCell ref="C24:D24"/>
    <mergeCell ref="E24:F24"/>
    <mergeCell ref="C39:D39"/>
    <mergeCell ref="E39:F39"/>
    <mergeCell ref="C38:D38"/>
    <mergeCell ref="E38:F38"/>
    <mergeCell ref="B36:H36"/>
    <mergeCell ref="C32:D32"/>
    <mergeCell ref="E32:F32"/>
    <mergeCell ref="C33:D33"/>
    <mergeCell ref="E33:F33"/>
    <mergeCell ref="C34:D34"/>
    <mergeCell ref="E34:F34"/>
    <mergeCell ref="C41:D41"/>
    <mergeCell ref="E41:F41"/>
    <mergeCell ref="C42:D42"/>
    <mergeCell ref="E42:F42"/>
    <mergeCell ref="E54:F54"/>
    <mergeCell ref="B46:H46"/>
    <mergeCell ref="E56:F56"/>
    <mergeCell ref="B65:H65"/>
    <mergeCell ref="C48:D48"/>
    <mergeCell ref="E48:F48"/>
    <mergeCell ref="C49:D49"/>
    <mergeCell ref="E49:F49"/>
    <mergeCell ref="C55:D55"/>
    <mergeCell ref="E55:F55"/>
    <mergeCell ref="C50:D50"/>
    <mergeCell ref="E50:F50"/>
    <mergeCell ref="B60:H60"/>
    <mergeCell ref="B62:H62"/>
    <mergeCell ref="B64:H64"/>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4.5" zeroHeight="1" x14ac:dyDescent="0.35"/>
  <cols>
    <col min="1" max="1" width="30.54296875" customWidth="1"/>
    <col min="2" max="2" width="29.453125" customWidth="1"/>
    <col min="3" max="3" width="10.81640625" customWidth="1"/>
    <col min="4" max="4" width="33.7265625" customWidth="1"/>
    <col min="5" max="5" width="10.81640625" customWidth="1"/>
    <col min="6" max="6" width="14.453125" customWidth="1"/>
    <col min="7" max="12" width="10.81640625" customWidth="1"/>
    <col min="13" max="16384" width="10.81640625" hidden="1"/>
  </cols>
  <sheetData>
    <row r="1" spans="1:12" s="1" customFormat="1" ht="66.75" customHeight="1" x14ac:dyDescent="0.25">
      <c r="A1" s="596" t="str">
        <f>+'2 CONTEXTO E IDENTIFICACIÓN'!A1</f>
        <v>FORMATO MAPA DE RIESGOS
PROCESO: DIRECCIONAMIENTO ESTRATÉGICO
Versión: 01 Fecha: 04/03/2026 Código:  DET-F-52</v>
      </c>
      <c r="B1" s="597"/>
      <c r="C1" s="597"/>
      <c r="D1" s="597"/>
      <c r="E1" s="597"/>
      <c r="F1" s="597"/>
      <c r="G1" s="597"/>
      <c r="H1" s="597"/>
      <c r="I1" s="597"/>
      <c r="J1" s="597"/>
      <c r="K1" s="597"/>
      <c r="L1" s="597"/>
    </row>
    <row r="2" spans="1:12" s="1" customFormat="1" ht="37.5" customHeight="1" x14ac:dyDescent="0.25">
      <c r="A2" s="593" t="str">
        <f>+'2 CONTEXTO E IDENTIFICACIÓN'!A2</f>
        <v>VERSIÓN:</v>
      </c>
      <c r="B2" s="594"/>
      <c r="C2" s="595"/>
      <c r="D2" s="6">
        <f>'2 CONTEXTO E IDENTIFICACIÓN'!B2</f>
        <v>1</v>
      </c>
    </row>
    <row r="3" spans="1:12" s="1" customFormat="1" ht="8.25" customHeight="1" x14ac:dyDescent="0.25">
      <c r="A3" s="5"/>
      <c r="B3" s="5"/>
      <c r="C3" s="5"/>
      <c r="D3" s="7"/>
      <c r="F3" s="8"/>
    </row>
    <row r="4" spans="1:12" s="2" customFormat="1" ht="42" customHeight="1" x14ac:dyDescent="0.35">
      <c r="A4" s="349" t="s">
        <v>47</v>
      </c>
      <c r="B4" s="607" t="str">
        <f>'2 CONTEXTO E IDENTIFICACIÓN'!B4</f>
        <v>Ministerio de Vivienda, Ciudad y Territorio</v>
      </c>
      <c r="C4" s="607"/>
      <c r="D4" s="607"/>
      <c r="E4" s="15"/>
      <c r="F4" s="106" t="str">
        <f>+'2 CONTEXTO E IDENTIFICACIÓN'!$I$4</f>
        <v>Elaboración o Actualización:</v>
      </c>
      <c r="G4" s="55">
        <f>'2 CONTEXTO E IDENTIFICACIÓN'!J4</f>
        <v>46140</v>
      </c>
      <c r="H4" s="4"/>
      <c r="I4" s="4"/>
    </row>
    <row r="5" spans="1:12" ht="56.25" customHeight="1" thickBot="1" x14ac:dyDescent="0.4">
      <c r="A5" s="349" t="s">
        <v>48</v>
      </c>
      <c r="B5" s="607" t="str">
        <f>'2 CONTEXTO E IDENTIFICACIÓN'!F4</f>
        <v>Relaciones Estratégicas</v>
      </c>
      <c r="C5" s="608"/>
      <c r="D5" s="608"/>
      <c r="F5" s="105" t="str">
        <f>+'2 CONTEXTO E IDENTIFICACIÓN'!$E$5</f>
        <v xml:space="preserve">Vigencia: </v>
      </c>
      <c r="G5" s="53">
        <f>'2 CONTEXTO E IDENTIFICACIÓN'!G5</f>
        <v>46174</v>
      </c>
      <c r="H5" s="54" t="s">
        <v>52</v>
      </c>
      <c r="I5" s="52">
        <f>'2 CONTEXTO E IDENTIFICACIÓN'!J5</f>
        <v>46387</v>
      </c>
    </row>
    <row r="6" spans="1:12" ht="15" thickBot="1" x14ac:dyDescent="0.4">
      <c r="A6" s="604" t="s">
        <v>285</v>
      </c>
      <c r="B6" s="605"/>
      <c r="C6" s="605"/>
      <c r="D6" s="605"/>
      <c r="E6" s="605"/>
      <c r="F6" s="605"/>
      <c r="G6" s="605"/>
      <c r="H6" s="605"/>
      <c r="I6" s="605"/>
      <c r="J6" s="605"/>
      <c r="K6" s="606"/>
    </row>
    <row r="7" spans="1:12" ht="6" customHeight="1" thickBot="1" x14ac:dyDescent="0.4">
      <c r="A7" s="609"/>
      <c r="B7" s="610"/>
      <c r="C7" s="610"/>
      <c r="D7" s="610"/>
      <c r="E7" s="610"/>
      <c r="F7" s="610"/>
      <c r="G7" s="610"/>
      <c r="H7" s="610"/>
      <c r="I7" s="610"/>
      <c r="J7" s="610"/>
      <c r="K7" s="611"/>
    </row>
    <row r="8" spans="1:12" ht="34.5" customHeight="1" x14ac:dyDescent="0.35">
      <c r="A8" s="612" t="s">
        <v>286</v>
      </c>
      <c r="B8" s="613"/>
      <c r="C8" s="613"/>
      <c r="D8" s="613"/>
      <c r="E8" s="613"/>
      <c r="F8" s="613"/>
      <c r="G8" s="613"/>
      <c r="H8" s="613"/>
      <c r="I8" s="613"/>
      <c r="J8" s="613"/>
      <c r="K8" s="614"/>
    </row>
    <row r="9" spans="1:12" ht="18.75" customHeight="1" x14ac:dyDescent="0.35">
      <c r="A9" s="618" t="s">
        <v>287</v>
      </c>
      <c r="B9" s="619"/>
      <c r="C9" s="619"/>
      <c r="D9" s="619"/>
      <c r="E9" s="619"/>
      <c r="F9" s="619"/>
      <c r="G9" s="619"/>
      <c r="H9" s="619"/>
      <c r="I9" s="619"/>
      <c r="J9" s="619"/>
      <c r="K9" s="620"/>
    </row>
    <row r="10" spans="1:12" ht="34.5" customHeight="1" x14ac:dyDescent="0.35">
      <c r="A10" s="615" t="s">
        <v>288</v>
      </c>
      <c r="B10" s="616"/>
      <c r="C10" s="616"/>
      <c r="D10" s="616"/>
      <c r="E10" s="616"/>
      <c r="F10" s="616"/>
      <c r="G10" s="616"/>
      <c r="H10" s="616"/>
      <c r="I10" s="616"/>
      <c r="J10" s="616"/>
      <c r="K10" s="617"/>
    </row>
    <row r="11" spans="1:12" ht="50.25" customHeight="1" thickBot="1" x14ac:dyDescent="0.4">
      <c r="A11" s="601" t="s">
        <v>289</v>
      </c>
      <c r="B11" s="602"/>
      <c r="C11" s="602"/>
      <c r="D11" s="602"/>
      <c r="E11" s="602"/>
      <c r="F11" s="602"/>
      <c r="G11" s="602"/>
      <c r="H11" s="602"/>
      <c r="I11" s="602"/>
      <c r="J11" s="602"/>
      <c r="K11" s="603"/>
    </row>
    <row r="12" spans="1:12" x14ac:dyDescent="0.35">
      <c r="A12" s="16"/>
      <c r="B12" s="16"/>
      <c r="C12" s="16"/>
      <c r="D12" s="16"/>
      <c r="E12" s="16"/>
      <c r="F12" s="16"/>
      <c r="G12" s="16"/>
      <c r="H12" s="16"/>
      <c r="I12" s="16"/>
      <c r="J12" s="16"/>
      <c r="K12" s="16"/>
    </row>
    <row r="13" spans="1:12" s="18" customFormat="1" ht="26" x14ac:dyDescent="0.35">
      <c r="A13" s="17"/>
      <c r="B13" s="598" t="s">
        <v>290</v>
      </c>
      <c r="C13" s="599"/>
      <c r="D13" s="600" t="s">
        <v>291</v>
      </c>
      <c r="E13" s="600"/>
      <c r="G13" s="107" t="s">
        <v>262</v>
      </c>
    </row>
    <row r="14" spans="1:12" x14ac:dyDescent="0.35">
      <c r="A14" s="19" t="s">
        <v>292</v>
      </c>
      <c r="B14" s="20">
        <f>+COUNTIF('4 MAPA CALOR INHERENTE'!$E$10:$E$29,'8 PEFIL RIESGO DEL PROCESO'!G14)</f>
        <v>1</v>
      </c>
      <c r="C14" s="21">
        <f>+B14/$B$18</f>
        <v>1</v>
      </c>
      <c r="D14" s="20">
        <f>+COUNTIF('6 MAPA CALOR RESIDUAL'!$G$9:$G$28,'8 PEFIL RIESGO DEL PROCESO'!G14)</f>
        <v>0</v>
      </c>
      <c r="E14" s="21" t="e">
        <f>+D14/$D$18</f>
        <v>#DIV/0!</v>
      </c>
      <c r="G14" s="14" t="s">
        <v>260</v>
      </c>
    </row>
    <row r="15" spans="1:12" x14ac:dyDescent="0.35">
      <c r="A15" s="19" t="s">
        <v>293</v>
      </c>
      <c r="B15" s="20">
        <f>+COUNTIF('4 MAPA CALOR INHERENTE'!$E$10:$E$29,'8 PEFIL RIESGO DEL PROCESO'!G15)</f>
        <v>0</v>
      </c>
      <c r="C15" s="21">
        <f t="shared" ref="C15:C18" si="0">+B15/$B$18</f>
        <v>0</v>
      </c>
      <c r="D15" s="20">
        <f>+COUNTIF('6 MAPA CALOR RESIDUAL'!$G$9:$G$28,'8 PEFIL RIESGO DEL PROCESO'!G15)</f>
        <v>0</v>
      </c>
      <c r="E15" s="21" t="e">
        <f t="shared" ref="E15:E18" si="1">+D15/$D$18</f>
        <v>#DIV/0!</v>
      </c>
      <c r="G15" s="11" t="s">
        <v>259</v>
      </c>
    </row>
    <row r="16" spans="1:12" x14ac:dyDescent="0.35">
      <c r="A16" s="19" t="s">
        <v>294</v>
      </c>
      <c r="B16" s="20">
        <f>+COUNTIF('4 MAPA CALOR INHERENTE'!$E$10:$E$29,'8 PEFIL RIESGO DEL PROCESO'!G16)</f>
        <v>0</v>
      </c>
      <c r="C16" s="21">
        <f t="shared" si="0"/>
        <v>0</v>
      </c>
      <c r="D16" s="20">
        <f>+COUNTIF('6 MAPA CALOR RESIDUAL'!$G$9:$G$28,'8 PEFIL RIESGO DEL PROCESO'!G16)</f>
        <v>0</v>
      </c>
      <c r="E16" s="21" t="e">
        <f t="shared" si="1"/>
        <v>#DIV/0!</v>
      </c>
      <c r="G16" s="12" t="s">
        <v>241</v>
      </c>
    </row>
    <row r="17" spans="1:7" x14ac:dyDescent="0.35">
      <c r="A17" s="19" t="s">
        <v>295</v>
      </c>
      <c r="B17" s="20">
        <f>+COUNTIF('4 MAPA CALOR INHERENTE'!$E$10:$E$29,'8 PEFIL RIESGO DEL PROCESO'!G17)</f>
        <v>0</v>
      </c>
      <c r="C17" s="21">
        <f t="shared" si="0"/>
        <v>0</v>
      </c>
      <c r="D17" s="20">
        <f>+COUNTIF('6 MAPA CALOR RESIDUAL'!$G$9:$G$28,'8 PEFIL RIESGO DEL PROCESO'!G17)</f>
        <v>0</v>
      </c>
      <c r="E17" s="21" t="e">
        <f t="shared" si="1"/>
        <v>#DIV/0!</v>
      </c>
      <c r="G17" s="13" t="s">
        <v>261</v>
      </c>
    </row>
    <row r="18" spans="1:7" x14ac:dyDescent="0.35">
      <c r="A18" s="19" t="s">
        <v>296</v>
      </c>
      <c r="B18" s="20">
        <f>+SUM(B14:B17)</f>
        <v>1</v>
      </c>
      <c r="C18" s="21">
        <f t="shared" si="0"/>
        <v>1</v>
      </c>
      <c r="D18" s="20">
        <f>+SUM(D14:D17)</f>
        <v>0</v>
      </c>
      <c r="E18" s="21" t="e">
        <f t="shared" si="1"/>
        <v>#DIV/0!</v>
      </c>
    </row>
    <row r="19" spans="1:7" x14ac:dyDescent="0.35"/>
    <row r="20" spans="1:7" s="22" customFormat="1" x14ac:dyDescent="0.35">
      <c r="B20" s="350" t="s">
        <v>290</v>
      </c>
      <c r="D20" s="350" t="s">
        <v>291</v>
      </c>
    </row>
    <row r="21" spans="1:7" s="22" customFormat="1" ht="41.5" customHeight="1" x14ac:dyDescent="0.35">
      <c r="B21" s="23" t="str">
        <f>+IF((B14/B18)&gt;=0.2,G14,+IF(((B14/B18)+(B15/B18))&gt;=0.3,G15,+IF(((B14/B18)+(B15/B18)+(B16/B18))&gt;=0.4,G16,+IF((B14/B18)+(B15/B18)+(B16/B18)+(B17/B18)&gt;=0.5,G17,""))))</f>
        <v>Extremo</v>
      </c>
      <c r="D21" s="23" t="e">
        <f>+IF((D14/D18)&gt;=0.2,G14,+IF(((D14/D18)+(D15/D18))&gt;=0.3,G15,+IF(((D14/D18)+(D15/D18)+(D16/D18))&gt;=0.4,G16,+IF((D14/D18)+(D15/D18)+(D16/D18)+(D17/D18)&gt;=0.5,G17,""))))</f>
        <v>#DIV/0!</v>
      </c>
    </row>
    <row r="22" spans="1:7" x14ac:dyDescent="0.35"/>
    <row r="23" spans="1:7" x14ac:dyDescent="0.3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53125" defaultRowHeight="14.5" x14ac:dyDescent="0.35"/>
  <cols>
    <col min="1" max="1" width="27" style="59" customWidth="1"/>
    <col min="2" max="2" width="110.453125" customWidth="1"/>
    <col min="3" max="3" width="12.453125" customWidth="1"/>
    <col min="4" max="4" width="16.453125" customWidth="1"/>
    <col min="257" max="257" width="17.453125" customWidth="1"/>
    <col min="258" max="258" width="23.453125" customWidth="1"/>
    <col min="260" max="260" width="12.453125" customWidth="1"/>
    <col min="513" max="513" width="17.453125" customWidth="1"/>
    <col min="514" max="514" width="23.453125" customWidth="1"/>
    <col min="516" max="516" width="12.453125" customWidth="1"/>
    <col min="769" max="769" width="17.453125" customWidth="1"/>
    <col min="770" max="770" width="23.453125" customWidth="1"/>
    <col min="772" max="772" width="12.453125" customWidth="1"/>
    <col min="1025" max="1025" width="17.453125" customWidth="1"/>
    <col min="1026" max="1026" width="23.453125" customWidth="1"/>
    <col min="1028" max="1028" width="12.453125" customWidth="1"/>
    <col min="1281" max="1281" width="17.453125" customWidth="1"/>
    <col min="1282" max="1282" width="23.453125" customWidth="1"/>
    <col min="1284" max="1284" width="12.453125" customWidth="1"/>
    <col min="1537" max="1537" width="17.453125" customWidth="1"/>
    <col min="1538" max="1538" width="23.453125" customWidth="1"/>
    <col min="1540" max="1540" width="12.453125" customWidth="1"/>
    <col min="1793" max="1793" width="17.453125" customWidth="1"/>
    <col min="1794" max="1794" width="23.453125" customWidth="1"/>
    <col min="1796" max="1796" width="12.453125" customWidth="1"/>
    <col min="2049" max="2049" width="17.453125" customWidth="1"/>
    <col min="2050" max="2050" width="23.453125" customWidth="1"/>
    <col min="2052" max="2052" width="12.453125" customWidth="1"/>
    <col min="2305" max="2305" width="17.453125" customWidth="1"/>
    <col min="2306" max="2306" width="23.453125" customWidth="1"/>
    <col min="2308" max="2308" width="12.453125" customWidth="1"/>
    <col min="2561" max="2561" width="17.453125" customWidth="1"/>
    <col min="2562" max="2562" width="23.453125" customWidth="1"/>
    <col min="2564" max="2564" width="12.453125" customWidth="1"/>
    <col min="2817" max="2817" width="17.453125" customWidth="1"/>
    <col min="2818" max="2818" width="23.453125" customWidth="1"/>
    <col min="2820" max="2820" width="12.453125" customWidth="1"/>
    <col min="3073" max="3073" width="17.453125" customWidth="1"/>
    <col min="3074" max="3074" width="23.453125" customWidth="1"/>
    <col min="3076" max="3076" width="12.453125" customWidth="1"/>
    <col min="3329" max="3329" width="17.453125" customWidth="1"/>
    <col min="3330" max="3330" width="23.453125" customWidth="1"/>
    <col min="3332" max="3332" width="12.453125" customWidth="1"/>
    <col min="3585" max="3585" width="17.453125" customWidth="1"/>
    <col min="3586" max="3586" width="23.453125" customWidth="1"/>
    <col min="3588" max="3588" width="12.453125" customWidth="1"/>
    <col min="3841" max="3841" width="17.453125" customWidth="1"/>
    <col min="3842" max="3842" width="23.453125" customWidth="1"/>
    <col min="3844" max="3844" width="12.453125" customWidth="1"/>
    <col min="4097" max="4097" width="17.453125" customWidth="1"/>
    <col min="4098" max="4098" width="23.453125" customWidth="1"/>
    <col min="4100" max="4100" width="12.453125" customWidth="1"/>
    <col min="4353" max="4353" width="17.453125" customWidth="1"/>
    <col min="4354" max="4354" width="23.453125" customWidth="1"/>
    <col min="4356" max="4356" width="12.453125" customWidth="1"/>
    <col min="4609" max="4609" width="17.453125" customWidth="1"/>
    <col min="4610" max="4610" width="23.453125" customWidth="1"/>
    <col min="4612" max="4612" width="12.453125" customWidth="1"/>
    <col min="4865" max="4865" width="17.453125" customWidth="1"/>
    <col min="4866" max="4866" width="23.453125" customWidth="1"/>
    <col min="4868" max="4868" width="12.453125" customWidth="1"/>
    <col min="5121" max="5121" width="17.453125" customWidth="1"/>
    <col min="5122" max="5122" width="23.453125" customWidth="1"/>
    <col min="5124" max="5124" width="12.453125" customWidth="1"/>
    <col min="5377" max="5377" width="17.453125" customWidth="1"/>
    <col min="5378" max="5378" width="23.453125" customWidth="1"/>
    <col min="5380" max="5380" width="12.453125" customWidth="1"/>
    <col min="5633" max="5633" width="17.453125" customWidth="1"/>
    <col min="5634" max="5634" width="23.453125" customWidth="1"/>
    <col min="5636" max="5636" width="12.453125" customWidth="1"/>
    <col min="5889" max="5889" width="17.453125" customWidth="1"/>
    <col min="5890" max="5890" width="23.453125" customWidth="1"/>
    <col min="5892" max="5892" width="12.453125" customWidth="1"/>
    <col min="6145" max="6145" width="17.453125" customWidth="1"/>
    <col min="6146" max="6146" width="23.453125" customWidth="1"/>
    <col min="6148" max="6148" width="12.453125" customWidth="1"/>
    <col min="6401" max="6401" width="17.453125" customWidth="1"/>
    <col min="6402" max="6402" width="23.453125" customWidth="1"/>
    <col min="6404" max="6404" width="12.453125" customWidth="1"/>
    <col min="6657" max="6657" width="17.453125" customWidth="1"/>
    <col min="6658" max="6658" width="23.453125" customWidth="1"/>
    <col min="6660" max="6660" width="12.453125" customWidth="1"/>
    <col min="6913" max="6913" width="17.453125" customWidth="1"/>
    <col min="6914" max="6914" width="23.453125" customWidth="1"/>
    <col min="6916" max="6916" width="12.453125" customWidth="1"/>
    <col min="7169" max="7169" width="17.453125" customWidth="1"/>
    <col min="7170" max="7170" width="23.453125" customWidth="1"/>
    <col min="7172" max="7172" width="12.453125" customWidth="1"/>
    <col min="7425" max="7425" width="17.453125" customWidth="1"/>
    <col min="7426" max="7426" width="23.453125" customWidth="1"/>
    <col min="7428" max="7428" width="12.453125" customWidth="1"/>
    <col min="7681" max="7681" width="17.453125" customWidth="1"/>
    <col min="7682" max="7682" width="23.453125" customWidth="1"/>
    <col min="7684" max="7684" width="12.453125" customWidth="1"/>
    <col min="7937" max="7937" width="17.453125" customWidth="1"/>
    <col min="7938" max="7938" width="23.453125" customWidth="1"/>
    <col min="7940" max="7940" width="12.453125" customWidth="1"/>
    <col min="8193" max="8193" width="17.453125" customWidth="1"/>
    <col min="8194" max="8194" width="23.453125" customWidth="1"/>
    <col min="8196" max="8196" width="12.453125" customWidth="1"/>
    <col min="8449" max="8449" width="17.453125" customWidth="1"/>
    <col min="8450" max="8450" width="23.453125" customWidth="1"/>
    <col min="8452" max="8452" width="12.453125" customWidth="1"/>
    <col min="8705" max="8705" width="17.453125" customWidth="1"/>
    <col min="8706" max="8706" width="23.453125" customWidth="1"/>
    <col min="8708" max="8708" width="12.453125" customWidth="1"/>
    <col min="8961" max="8961" width="17.453125" customWidth="1"/>
    <col min="8962" max="8962" width="23.453125" customWidth="1"/>
    <col min="8964" max="8964" width="12.453125" customWidth="1"/>
    <col min="9217" max="9217" width="17.453125" customWidth="1"/>
    <col min="9218" max="9218" width="23.453125" customWidth="1"/>
    <col min="9220" max="9220" width="12.453125" customWidth="1"/>
    <col min="9473" max="9473" width="17.453125" customWidth="1"/>
    <col min="9474" max="9474" width="23.453125" customWidth="1"/>
    <col min="9476" max="9476" width="12.453125" customWidth="1"/>
    <col min="9729" max="9729" width="17.453125" customWidth="1"/>
    <col min="9730" max="9730" width="23.453125" customWidth="1"/>
    <col min="9732" max="9732" width="12.453125" customWidth="1"/>
    <col min="9985" max="9985" width="17.453125" customWidth="1"/>
    <col min="9986" max="9986" width="23.453125" customWidth="1"/>
    <col min="9988" max="9988" width="12.453125" customWidth="1"/>
    <col min="10241" max="10241" width="17.453125" customWidth="1"/>
    <col min="10242" max="10242" width="23.453125" customWidth="1"/>
    <col min="10244" max="10244" width="12.453125" customWidth="1"/>
    <col min="10497" max="10497" width="17.453125" customWidth="1"/>
    <col min="10498" max="10498" width="23.453125" customWidth="1"/>
    <col min="10500" max="10500" width="12.453125" customWidth="1"/>
    <col min="10753" max="10753" width="17.453125" customWidth="1"/>
    <col min="10754" max="10754" width="23.453125" customWidth="1"/>
    <col min="10756" max="10756" width="12.453125" customWidth="1"/>
    <col min="11009" max="11009" width="17.453125" customWidth="1"/>
    <col min="11010" max="11010" width="23.453125" customWidth="1"/>
    <col min="11012" max="11012" width="12.453125" customWidth="1"/>
    <col min="11265" max="11265" width="17.453125" customWidth="1"/>
    <col min="11266" max="11266" width="23.453125" customWidth="1"/>
    <col min="11268" max="11268" width="12.453125" customWidth="1"/>
    <col min="11521" max="11521" width="17.453125" customWidth="1"/>
    <col min="11522" max="11522" width="23.453125" customWidth="1"/>
    <col min="11524" max="11524" width="12.453125" customWidth="1"/>
    <col min="11777" max="11777" width="17.453125" customWidth="1"/>
    <col min="11778" max="11778" width="23.453125" customWidth="1"/>
    <col min="11780" max="11780" width="12.453125" customWidth="1"/>
    <col min="12033" max="12033" width="17.453125" customWidth="1"/>
    <col min="12034" max="12034" width="23.453125" customWidth="1"/>
    <col min="12036" max="12036" width="12.453125" customWidth="1"/>
    <col min="12289" max="12289" width="17.453125" customWidth="1"/>
    <col min="12290" max="12290" width="23.453125" customWidth="1"/>
    <col min="12292" max="12292" width="12.453125" customWidth="1"/>
    <col min="12545" max="12545" width="17.453125" customWidth="1"/>
    <col min="12546" max="12546" width="23.453125" customWidth="1"/>
    <col min="12548" max="12548" width="12.453125" customWidth="1"/>
    <col min="12801" max="12801" width="17.453125" customWidth="1"/>
    <col min="12802" max="12802" width="23.453125" customWidth="1"/>
    <col min="12804" max="12804" width="12.453125" customWidth="1"/>
    <col min="13057" max="13057" width="17.453125" customWidth="1"/>
    <col min="13058" max="13058" width="23.453125" customWidth="1"/>
    <col min="13060" max="13060" width="12.453125" customWidth="1"/>
    <col min="13313" max="13313" width="17.453125" customWidth="1"/>
    <col min="13314" max="13314" width="23.453125" customWidth="1"/>
    <col min="13316" max="13316" width="12.453125" customWidth="1"/>
    <col min="13569" max="13569" width="17.453125" customWidth="1"/>
    <col min="13570" max="13570" width="23.453125" customWidth="1"/>
    <col min="13572" max="13572" width="12.453125" customWidth="1"/>
    <col min="13825" max="13825" width="17.453125" customWidth="1"/>
    <col min="13826" max="13826" width="23.453125" customWidth="1"/>
    <col min="13828" max="13828" width="12.453125" customWidth="1"/>
    <col min="14081" max="14081" width="17.453125" customWidth="1"/>
    <col min="14082" max="14082" width="23.453125" customWidth="1"/>
    <col min="14084" max="14084" width="12.453125" customWidth="1"/>
    <col min="14337" max="14337" width="17.453125" customWidth="1"/>
    <col min="14338" max="14338" width="23.453125" customWidth="1"/>
    <col min="14340" max="14340" width="12.453125" customWidth="1"/>
    <col min="14593" max="14593" width="17.453125" customWidth="1"/>
    <col min="14594" max="14594" width="23.453125" customWidth="1"/>
    <col min="14596" max="14596" width="12.453125" customWidth="1"/>
    <col min="14849" max="14849" width="17.453125" customWidth="1"/>
    <col min="14850" max="14850" width="23.453125" customWidth="1"/>
    <col min="14852" max="14852" width="12.453125" customWidth="1"/>
    <col min="15105" max="15105" width="17.453125" customWidth="1"/>
    <col min="15106" max="15106" width="23.453125" customWidth="1"/>
    <col min="15108" max="15108" width="12.453125" customWidth="1"/>
    <col min="15361" max="15361" width="17.453125" customWidth="1"/>
    <col min="15362" max="15362" width="23.453125" customWidth="1"/>
    <col min="15364" max="15364" width="12.453125" customWidth="1"/>
    <col min="15617" max="15617" width="17.453125" customWidth="1"/>
    <col min="15618" max="15618" width="23.453125" customWidth="1"/>
    <col min="15620" max="15620" width="12.453125" customWidth="1"/>
    <col min="15873" max="15873" width="17.453125" customWidth="1"/>
    <col min="15874" max="15874" width="23.453125" customWidth="1"/>
    <col min="15876" max="15876" width="12.453125" customWidth="1"/>
    <col min="16129" max="16129" width="17.453125" customWidth="1"/>
    <col min="16130" max="16130" width="23.453125" customWidth="1"/>
    <col min="16132" max="16132" width="12.453125" customWidth="1"/>
  </cols>
  <sheetData>
    <row r="1" spans="1:4" ht="36.75" customHeight="1" x14ac:dyDescent="0.35">
      <c r="A1" s="621"/>
      <c r="B1" s="626" t="str">
        <f>+'2 CONTEXTO E IDENTIFICACIÓN'!A1</f>
        <v>FORMATO MAPA DE RIESGOS
PROCESO: DIRECCIONAMIENTO ESTRATÉGICO
Versión: 01 Fecha: 04/03/2026 Código:  DET-F-52</v>
      </c>
      <c r="C1" s="627"/>
      <c r="D1" s="628"/>
    </row>
    <row r="2" spans="1:4" ht="36.75" customHeight="1" x14ac:dyDescent="0.35">
      <c r="A2" s="621"/>
      <c r="B2" s="626"/>
      <c r="C2" s="351" t="str">
        <f>+'2 CONTEXTO E IDENTIFICACIÓN'!A2</f>
        <v>VERSIÓN:</v>
      </c>
      <c r="D2" s="31">
        <f>'2 CONTEXTO E IDENTIFICACIÓN'!B2</f>
        <v>1</v>
      </c>
    </row>
    <row r="3" spans="1:4" s="49" customFormat="1" x14ac:dyDescent="0.35">
      <c r="A3" s="352" t="s">
        <v>297</v>
      </c>
      <c r="B3" s="623" t="s">
        <v>298</v>
      </c>
      <c r="C3" s="623"/>
      <c r="D3" s="623"/>
    </row>
    <row r="4" spans="1:4" x14ac:dyDescent="0.35">
      <c r="A4" s="56"/>
      <c r="B4" s="624"/>
      <c r="C4" s="624"/>
      <c r="D4" s="624"/>
    </row>
    <row r="5" spans="1:4" s="50" customFormat="1" x14ac:dyDescent="0.35">
      <c r="A5" s="56"/>
      <c r="B5" s="624"/>
      <c r="C5" s="624"/>
      <c r="D5" s="624"/>
    </row>
    <row r="6" spans="1:4" x14ac:dyDescent="0.35">
      <c r="A6" s="57"/>
      <c r="B6" s="622"/>
      <c r="C6" s="622"/>
      <c r="D6" s="622"/>
    </row>
    <row r="7" spans="1:4" x14ac:dyDescent="0.35">
      <c r="A7" s="57"/>
      <c r="B7" s="622"/>
      <c r="C7" s="622"/>
      <c r="D7" s="622"/>
    </row>
    <row r="8" spans="1:4" x14ac:dyDescent="0.35">
      <c r="A8" s="57"/>
      <c r="B8" s="625"/>
      <c r="C8" s="625"/>
      <c r="D8" s="625"/>
    </row>
    <row r="9" spans="1:4" x14ac:dyDescent="0.35">
      <c r="A9" s="57"/>
      <c r="B9" s="622"/>
      <c r="C9" s="622"/>
      <c r="D9" s="622"/>
    </row>
    <row r="10" spans="1:4" x14ac:dyDescent="0.35">
      <c r="A10" s="58"/>
      <c r="B10" s="51"/>
      <c r="C10" s="51"/>
      <c r="D10" s="51"/>
    </row>
    <row r="11" spans="1:4" x14ac:dyDescent="0.35">
      <c r="A11" s="58"/>
      <c r="B11" s="51"/>
      <c r="C11" s="51"/>
      <c r="D11" s="51"/>
    </row>
    <row r="12" spans="1:4" x14ac:dyDescent="0.35">
      <c r="A12" s="58"/>
      <c r="B12" s="51"/>
      <c r="C12" s="51"/>
      <c r="D12" s="51"/>
    </row>
    <row r="13" spans="1:4" x14ac:dyDescent="0.35">
      <c r="A13" s="58"/>
      <c r="B13" s="51"/>
      <c r="C13" s="51"/>
      <c r="D13" s="51"/>
    </row>
    <row r="14" spans="1:4" x14ac:dyDescent="0.35">
      <c r="A14" s="58"/>
      <c r="B14" s="51"/>
      <c r="C14" s="51"/>
      <c r="D14" s="51"/>
    </row>
    <row r="15" spans="1:4" x14ac:dyDescent="0.35">
      <c r="A15" s="58"/>
      <c r="B15" s="51"/>
      <c r="C15" s="51"/>
      <c r="D15" s="51"/>
    </row>
    <row r="16" spans="1:4" x14ac:dyDescent="0.35">
      <c r="A16" s="58"/>
      <c r="B16" s="51"/>
      <c r="C16" s="51"/>
      <c r="D16" s="51"/>
    </row>
    <row r="17" spans="1:4" x14ac:dyDescent="0.35">
      <c r="A17" s="58"/>
      <c r="B17" s="51"/>
      <c r="C17" s="51"/>
      <c r="D17" s="51"/>
    </row>
    <row r="18" spans="1:4" x14ac:dyDescent="0.35">
      <c r="A18" s="58"/>
      <c r="B18" s="51"/>
      <c r="C18" s="51"/>
      <c r="D18" s="51"/>
    </row>
    <row r="19" spans="1:4" x14ac:dyDescent="0.35">
      <c r="A19" s="58"/>
      <c r="B19" s="51"/>
      <c r="C19" s="51"/>
      <c r="D19" s="51"/>
    </row>
    <row r="20" spans="1:4" x14ac:dyDescent="0.35">
      <c r="A20" s="58"/>
      <c r="B20" s="51"/>
      <c r="C20" s="51"/>
      <c r="D20" s="51"/>
    </row>
    <row r="21" spans="1:4" x14ac:dyDescent="0.35">
      <c r="A21" s="58"/>
      <c r="B21" s="51"/>
      <c r="C21" s="51"/>
      <c r="D21" s="51"/>
    </row>
    <row r="22" spans="1:4" x14ac:dyDescent="0.35">
      <c r="A22" s="58"/>
      <c r="B22" s="51"/>
      <c r="C22" s="51"/>
      <c r="D22" s="51"/>
    </row>
    <row r="23" spans="1:4" x14ac:dyDescent="0.3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opLeftCell="A2" zoomScale="110" zoomScaleNormal="110" workbookViewId="0">
      <selection activeCell="I9" sqref="I9"/>
    </sheetView>
  </sheetViews>
  <sheetFormatPr baseColWidth="10" defaultColWidth="0" defaultRowHeight="13.5" x14ac:dyDescent="0.35"/>
  <cols>
    <col min="1" max="1" width="27.1796875" style="167" customWidth="1"/>
    <col min="2" max="2" width="24.453125" style="167" customWidth="1"/>
    <col min="3" max="3" width="28.81640625" style="167" customWidth="1"/>
    <col min="4" max="4" width="21.26953125" style="167" hidden="1" customWidth="1"/>
    <col min="5" max="5" width="60.7265625" style="167" customWidth="1"/>
    <col min="6" max="6" width="24.453125" style="167" customWidth="1"/>
    <col min="7" max="7" width="34" style="167" customWidth="1"/>
    <col min="8" max="8" width="26" style="167" customWidth="1"/>
    <col min="9" max="9" width="28.453125" style="167" customWidth="1"/>
    <col min="10" max="10" width="43" style="167" customWidth="1"/>
    <col min="11" max="11" width="20.26953125" style="167" customWidth="1"/>
    <col min="12" max="12" width="11.453125" style="167" customWidth="1"/>
    <col min="13" max="24" width="11.453125" style="167" hidden="1"/>
    <col min="25" max="25" width="8.1796875" style="167" hidden="1"/>
    <col min="26" max="30" width="32.453125" style="167" hidden="1"/>
    <col min="31" max="16372" width="11.453125" style="167" hidden="1"/>
    <col min="16373" max="16384" width="25.453125" style="167" hidden="1"/>
  </cols>
  <sheetData>
    <row r="1" spans="1:11" s="115" customFormat="1" ht="72.75" customHeight="1" x14ac:dyDescent="0.3">
      <c r="A1" s="504" t="s">
        <v>335</v>
      </c>
      <c r="B1" s="505"/>
      <c r="C1" s="505"/>
      <c r="D1" s="505"/>
      <c r="E1" s="505"/>
      <c r="F1" s="505"/>
      <c r="G1" s="505"/>
      <c r="H1" s="505"/>
      <c r="I1" s="505"/>
      <c r="J1" s="505"/>
      <c r="K1" s="505"/>
    </row>
    <row r="2" spans="1:11" s="115" customFormat="1" ht="37.5" customHeight="1" x14ac:dyDescent="0.3">
      <c r="A2" s="294" t="s">
        <v>46</v>
      </c>
      <c r="B2" s="295">
        <v>1</v>
      </c>
      <c r="C2" s="500"/>
      <c r="D2" s="501"/>
      <c r="E2" s="501"/>
      <c r="F2" s="501"/>
      <c r="G2" s="501"/>
      <c r="H2" s="501"/>
      <c r="I2" s="501"/>
      <c r="J2" s="501"/>
      <c r="K2" s="502"/>
    </row>
    <row r="3" spans="1:11" s="115" customFormat="1" ht="4" customHeight="1" x14ac:dyDescent="0.3">
      <c r="A3" s="506"/>
      <c r="B3" s="507"/>
      <c r="C3" s="507"/>
      <c r="D3" s="507"/>
      <c r="E3" s="507"/>
      <c r="F3" s="507"/>
      <c r="G3" s="507"/>
      <c r="H3" s="507"/>
      <c r="I3" s="507"/>
      <c r="J3" s="507"/>
      <c r="K3" s="508"/>
    </row>
    <row r="4" spans="1:11" ht="27" customHeight="1" x14ac:dyDescent="0.35">
      <c r="A4" s="296" t="s">
        <v>47</v>
      </c>
      <c r="B4" s="509" t="s">
        <v>355</v>
      </c>
      <c r="C4" s="510"/>
      <c r="D4" s="511"/>
      <c r="E4" s="296" t="s">
        <v>48</v>
      </c>
      <c r="F4" s="515" t="s">
        <v>356</v>
      </c>
      <c r="G4" s="516"/>
      <c r="H4" s="517"/>
      <c r="I4" s="297" t="s">
        <v>10</v>
      </c>
      <c r="J4" s="298">
        <v>46140</v>
      </c>
      <c r="K4" s="299"/>
    </row>
    <row r="5" spans="1:11" ht="78.650000000000006" customHeight="1" x14ac:dyDescent="0.35">
      <c r="A5" s="300" t="s">
        <v>49</v>
      </c>
      <c r="B5" s="512" t="s">
        <v>357</v>
      </c>
      <c r="C5" s="513"/>
      <c r="D5" s="514"/>
      <c r="E5" s="301" t="s">
        <v>50</v>
      </c>
      <c r="F5" s="302" t="s">
        <v>51</v>
      </c>
      <c r="G5" s="518">
        <v>46174</v>
      </c>
      <c r="H5" s="519"/>
      <c r="I5" s="303" t="s">
        <v>52</v>
      </c>
      <c r="J5" s="518">
        <v>46387</v>
      </c>
      <c r="K5" s="519"/>
    </row>
    <row r="6" spans="1:11" x14ac:dyDescent="0.35">
      <c r="F6" s="195"/>
      <c r="G6" s="304"/>
      <c r="H6" s="304"/>
      <c r="I6" s="305"/>
      <c r="J6" s="306"/>
    </row>
    <row r="7" spans="1:11" ht="21" customHeight="1" x14ac:dyDescent="0.35">
      <c r="A7" s="503" t="s">
        <v>53</v>
      </c>
      <c r="B7" s="503" t="s">
        <v>54</v>
      </c>
      <c r="C7" s="503"/>
      <c r="D7" s="503"/>
      <c r="E7" s="503"/>
    </row>
    <row r="8" spans="1:11" ht="91.5" customHeight="1" x14ac:dyDescent="0.35">
      <c r="A8" s="503"/>
      <c r="B8" s="307" t="s">
        <v>55</v>
      </c>
      <c r="C8" s="307" t="s">
        <v>321</v>
      </c>
      <c r="D8" s="308" t="s">
        <v>56</v>
      </c>
      <c r="E8" s="307" t="s">
        <v>57</v>
      </c>
      <c r="F8" s="309" t="s">
        <v>58</v>
      </c>
      <c r="G8" s="300" t="s">
        <v>15</v>
      </c>
      <c r="H8" s="300" t="s">
        <v>353</v>
      </c>
      <c r="I8" s="300" t="s">
        <v>354</v>
      </c>
      <c r="J8" s="300" t="s">
        <v>19</v>
      </c>
      <c r="K8" s="310" t="s">
        <v>59</v>
      </c>
    </row>
    <row r="9" spans="1:11" s="315" customFormat="1" ht="165.75" customHeight="1" x14ac:dyDescent="0.35">
      <c r="A9" s="311" t="s">
        <v>358</v>
      </c>
      <c r="B9" s="162" t="s">
        <v>150</v>
      </c>
      <c r="C9" s="162" t="s">
        <v>154</v>
      </c>
      <c r="D9" s="312"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1" t="s">
        <v>132</v>
      </c>
      <c r="G9" s="311" t="s">
        <v>143</v>
      </c>
      <c r="H9" s="313" t="s">
        <v>359</v>
      </c>
      <c r="I9" s="629" t="s">
        <v>360</v>
      </c>
      <c r="J9" s="314" t="str">
        <f>(CONCATENATE(Tabla1[[#This Row],[¿QUÉ? 
IMPACTO]]," ","por",Tabla1[[#This Row],[¿CÓMO?
CAUSA INMEDIATA 
(Iniciar con la palabra 
por)]]," ","a causa de"," ",Tabla1[[#This Row],[¿PORQUÉ?
CAUSA RAÍZ
(Iniciar con 
debido a/a causa de)]]))</f>
        <v>Posibilidad de afectación reputacional por incumplimiento en los términos establecidos (en ley quinta) a causa de Demora en la emisión de las respuestas (control político, derechos de petición, proposiciones, citaciones a debates de control política).</v>
      </c>
      <c r="K9" s="140"/>
    </row>
    <row r="10" spans="1:11" s="315" customFormat="1" ht="147.65" customHeight="1" x14ac:dyDescent="0.35">
      <c r="A10" s="311"/>
      <c r="B10" s="162"/>
      <c r="C10" s="162"/>
      <c r="D10" s="312" t="str">
        <f>+IF(B10='11 FORMULAS'!$B$4,'11 FORMULAS'!$C$4,IF(B10='11 FORMULAS'!$B$6,'11 FORMULAS'!$C$6,IF(B10='11 FORMULAS'!$B$8,'11 FORMULAS'!$C$8,IF(B10='11 FORMULAS'!$B$10,'11 FORMULAS'!$C$10,""))))</f>
        <v/>
      </c>
      <c r="E10" s="263" t="str">
        <f>+IFERROR(VLOOKUP(B10,Tabla3[],2,0),"")</f>
        <v/>
      </c>
      <c r="F10" s="311"/>
      <c r="G10" s="311"/>
      <c r="H10" s="313"/>
      <c r="I10" s="313"/>
      <c r="J10" s="314" t="str">
        <f>(CONCATENATE(Tabla1[[#This Row],[¿QUÉ? 
IMPACTO]]," ","por",Tabla1[[#This Row],[¿CÓMO?
CAUSA INMEDIATA 
(Iniciar con la palabra 
por)]]," ","a causa de"," ",Tabla1[[#This Row],[¿PORQUÉ?
CAUSA RAÍZ
(Iniciar con 
debido a/a causa de)]]))</f>
        <v xml:space="preserve"> por a causa de </v>
      </c>
      <c r="K10" s="316"/>
    </row>
    <row r="11" spans="1:11" ht="142.5" customHeight="1" x14ac:dyDescent="0.35">
      <c r="A11" s="311"/>
      <c r="B11" s="162"/>
      <c r="C11" s="162"/>
      <c r="D11" s="312" t="str">
        <f>+IF(B11='11 FORMULAS'!$B$4,'11 FORMULAS'!$C$4,IF(B11='11 FORMULAS'!$B$6,'11 FORMULAS'!$C$6,IF(B11='11 FORMULAS'!$B$8,'11 FORMULAS'!$C$8,IF(B11='11 FORMULAS'!$B$10,'11 FORMULAS'!$C$10,""))))</f>
        <v/>
      </c>
      <c r="E11" s="263" t="str">
        <f>+IFERROR(VLOOKUP(B11,Tabla3[],2,0),"")</f>
        <v/>
      </c>
      <c r="F11" s="311"/>
      <c r="G11" s="311"/>
      <c r="H11" s="313"/>
      <c r="I11" s="313"/>
      <c r="J11" s="314" t="str">
        <f>(CONCATENATE(Tabla1[[#This Row],[¿QUÉ? 
IMPACTO]]," ","por",Tabla1[[#This Row],[¿CÓMO?
CAUSA INMEDIATA 
(Iniciar con la palabra 
por)]]," ","a causa de"," ",Tabla1[[#This Row],[¿PORQUÉ?
CAUSA RAÍZ
(Iniciar con 
debido a/a causa de)]]))</f>
        <v xml:space="preserve"> por a causa de </v>
      </c>
      <c r="K11" s="317"/>
    </row>
    <row r="12" spans="1:11" ht="93" customHeight="1" x14ac:dyDescent="0.35">
      <c r="A12" s="311" t="s">
        <v>64</v>
      </c>
      <c r="B12" s="162"/>
      <c r="C12" s="162"/>
      <c r="D12" s="312" t="str">
        <f>+IF(B12='11 FORMULAS'!$B$4,'11 FORMULAS'!$C$4,IF(B12='11 FORMULAS'!$B$6,'11 FORMULAS'!$C$6,IF(B12='11 FORMULAS'!$B$8,'11 FORMULAS'!$C$8,IF(B12='11 FORMULAS'!$B$10,'11 FORMULAS'!$C$10,""))))</f>
        <v/>
      </c>
      <c r="E12" s="263" t="str">
        <f>+IFERROR(VLOOKUP(B12,Tabla3[],2,0),"")</f>
        <v/>
      </c>
      <c r="F12" s="311"/>
      <c r="G12" s="311"/>
      <c r="H12" s="313"/>
      <c r="I12" s="313"/>
      <c r="J12" s="314" t="str">
        <f>(CONCATENATE(Tabla1[[#This Row],[¿QUÉ? 
IMPACTO]]," ","por",Tabla1[[#This Row],[¿CÓMO?
CAUSA INMEDIATA 
(Iniciar con la palabra 
por)]]," ","a causa de"," ",Tabla1[[#This Row],[¿PORQUÉ?
CAUSA RAÍZ
(Iniciar con 
debido a/a causa de)]]))</f>
        <v xml:space="preserve"> por a causa de </v>
      </c>
      <c r="K12" s="317"/>
    </row>
    <row r="13" spans="1:11" ht="93" customHeight="1" x14ac:dyDescent="0.35">
      <c r="A13" s="311" t="s">
        <v>65</v>
      </c>
      <c r="B13" s="162"/>
      <c r="C13" s="162"/>
      <c r="D13" s="312" t="str">
        <f>+IF(B13='11 FORMULAS'!$B$4,'11 FORMULAS'!$C$4,IF(B13='11 FORMULAS'!$B$6,'11 FORMULAS'!$C$6,IF(B13='11 FORMULAS'!$B$8,'11 FORMULAS'!$C$8,IF(B13='11 FORMULAS'!$B$10,'11 FORMULAS'!$C$10,""))))</f>
        <v/>
      </c>
      <c r="E13" s="263" t="str">
        <f>+IFERROR(VLOOKUP(B13,Tabla3[],2,0),"")</f>
        <v/>
      </c>
      <c r="F13" s="311"/>
      <c r="G13" s="311"/>
      <c r="H13" s="313"/>
      <c r="I13" s="313"/>
      <c r="J13" s="314" t="str">
        <f>(CONCATENATE(Tabla1[[#This Row],[¿QUÉ? 
IMPACTO]]," ","por",Tabla1[[#This Row],[¿CÓMO?
CAUSA INMEDIATA 
(Iniciar con la palabra 
por)]]," ","a causa de"," ",Tabla1[[#This Row],[¿PORQUÉ?
CAUSA RAÍZ
(Iniciar con 
debido a/a causa de)]]))</f>
        <v xml:space="preserve"> por a causa de </v>
      </c>
      <c r="K13" s="317"/>
    </row>
    <row r="14" spans="1:11" ht="93" customHeight="1" x14ac:dyDescent="0.35">
      <c r="A14" s="311" t="s">
        <v>66</v>
      </c>
      <c r="B14" s="162"/>
      <c r="C14" s="162"/>
      <c r="D14" s="312" t="str">
        <f>+IF(B14='11 FORMULAS'!$B$4,'11 FORMULAS'!$C$4,IF(B14='11 FORMULAS'!$B$6,'11 FORMULAS'!$C$6,IF(B14='11 FORMULAS'!$B$8,'11 FORMULAS'!$C$8,IF(B14='11 FORMULAS'!$B$10,'11 FORMULAS'!$C$10,""))))</f>
        <v/>
      </c>
      <c r="E14" s="263" t="str">
        <f>+IFERROR(VLOOKUP(B14,Tabla3[],2,0),"")</f>
        <v/>
      </c>
      <c r="F14" s="311"/>
      <c r="G14" s="311"/>
      <c r="H14" s="313"/>
      <c r="I14" s="313"/>
      <c r="J14" s="314" t="str">
        <f>(CONCATENATE(Tabla1[[#This Row],[¿QUÉ? 
IMPACTO]]," ","por",Tabla1[[#This Row],[¿CÓMO?
CAUSA INMEDIATA 
(Iniciar con la palabra 
por)]]," ","a causa de"," ",Tabla1[[#This Row],[¿PORQUÉ?
CAUSA RAÍZ
(Iniciar con 
debido a/a causa de)]]))</f>
        <v xml:space="preserve"> por a causa de </v>
      </c>
      <c r="K14" s="317"/>
    </row>
    <row r="15" spans="1:11" ht="93" customHeight="1" x14ac:dyDescent="0.35">
      <c r="A15" s="311" t="s">
        <v>67</v>
      </c>
      <c r="B15" s="162"/>
      <c r="C15" s="162"/>
      <c r="D15" s="312" t="str">
        <f>+IF(B15='11 FORMULAS'!$B$4,'11 FORMULAS'!$C$4,IF(B15='11 FORMULAS'!$B$6,'11 FORMULAS'!$C$6,IF(B15='11 FORMULAS'!$B$8,'11 FORMULAS'!$C$8,IF(B15='11 FORMULAS'!$B$10,'11 FORMULAS'!$C$10,""))))</f>
        <v/>
      </c>
      <c r="E15" s="263" t="str">
        <f>+IFERROR(VLOOKUP(B15,Tabla3[],2,0),"")</f>
        <v/>
      </c>
      <c r="F15" s="311"/>
      <c r="G15" s="311"/>
      <c r="H15" s="313"/>
      <c r="I15" s="313"/>
      <c r="J15" s="314" t="str">
        <f>(CONCATENATE(Tabla1[[#This Row],[¿QUÉ? 
IMPACTO]]," ","por",Tabla1[[#This Row],[¿CÓMO?
CAUSA INMEDIATA 
(Iniciar con la palabra 
por)]]," ","a causa de"," ",Tabla1[[#This Row],[¿PORQUÉ?
CAUSA RAÍZ
(Iniciar con 
debido a/a causa de)]]))</f>
        <v xml:space="preserve"> por a causa de </v>
      </c>
      <c r="K15" s="317"/>
    </row>
    <row r="16" spans="1:11" ht="93" customHeight="1" x14ac:dyDescent="0.35">
      <c r="A16" s="311" t="s">
        <v>68</v>
      </c>
      <c r="B16" s="162"/>
      <c r="C16" s="162"/>
      <c r="D16" s="312" t="str">
        <f>+IF(B16='11 FORMULAS'!$B$4,'11 FORMULAS'!$C$4,IF(B16='11 FORMULAS'!$B$6,'11 FORMULAS'!$C$6,IF(B16='11 FORMULAS'!$B$8,'11 FORMULAS'!$C$8,IF(B16='11 FORMULAS'!$B$10,'11 FORMULAS'!$C$10,""))))</f>
        <v/>
      </c>
      <c r="E16" s="263" t="str">
        <f>+IFERROR(VLOOKUP(B16,Tabla3[],2,0),"")</f>
        <v/>
      </c>
      <c r="F16" s="311"/>
      <c r="G16" s="311"/>
      <c r="H16" s="313"/>
      <c r="I16" s="313"/>
      <c r="J16" s="314" t="str">
        <f>(CONCATENATE(Tabla1[[#This Row],[¿QUÉ? 
IMPACTO]]," ","por",Tabla1[[#This Row],[¿CÓMO?
CAUSA INMEDIATA 
(Iniciar con la palabra 
por)]]," ","a causa de"," ",Tabla1[[#This Row],[¿PORQUÉ?
CAUSA RAÍZ
(Iniciar con 
debido a/a causa de)]]))</f>
        <v xml:space="preserve"> por a causa de </v>
      </c>
      <c r="K16" s="317"/>
    </row>
    <row r="17" spans="1:11" s="319" customFormat="1" ht="93" customHeight="1" x14ac:dyDescent="0.35">
      <c r="A17" s="311" t="s">
        <v>69</v>
      </c>
      <c r="B17" s="162"/>
      <c r="C17" s="162"/>
      <c r="D17" s="312" t="str">
        <f>+IF(B17='11 FORMULAS'!$B$4,'11 FORMULAS'!$C$4,IF(B17='11 FORMULAS'!$B$6,'11 FORMULAS'!$C$6,IF(B17='11 FORMULAS'!$B$8,'11 FORMULAS'!$C$8,IF(B17='11 FORMULAS'!$B$10,'11 FORMULAS'!$C$10,""))))</f>
        <v/>
      </c>
      <c r="E17" s="263" t="str">
        <f>+IFERROR(VLOOKUP(B17,Tabla3[],2,0),"")</f>
        <v/>
      </c>
      <c r="F17" s="311"/>
      <c r="G17" s="311"/>
      <c r="H17" s="313"/>
      <c r="I17" s="313"/>
      <c r="J17" s="314" t="str">
        <f>(CONCATENATE(Tabla1[[#This Row],[¿QUÉ? 
IMPACTO]]," ","por",Tabla1[[#This Row],[¿CÓMO?
CAUSA INMEDIATA 
(Iniciar con la palabra 
por)]]," ","a causa de"," ",Tabla1[[#This Row],[¿PORQUÉ?
CAUSA RAÍZ
(Iniciar con 
debido a/a causa de)]]))</f>
        <v xml:space="preserve"> por a causa de </v>
      </c>
      <c r="K17" s="318"/>
    </row>
    <row r="18" spans="1:11" s="319" customFormat="1" ht="93" customHeight="1" x14ac:dyDescent="0.35">
      <c r="A18" s="311" t="s">
        <v>70</v>
      </c>
      <c r="B18" s="162"/>
      <c r="C18" s="162"/>
      <c r="D18" s="312" t="str">
        <f>+IF(B18='11 FORMULAS'!$B$4,'11 FORMULAS'!$C$4,IF(B18='11 FORMULAS'!$B$6,'11 FORMULAS'!$C$6,IF(B18='11 FORMULAS'!$B$8,'11 FORMULAS'!$C$8,IF(B18='11 FORMULAS'!$B$10,'11 FORMULAS'!$C$10,""))))</f>
        <v/>
      </c>
      <c r="E18" s="263" t="str">
        <f>+IFERROR(VLOOKUP(B18,Tabla3[],2,0),"")</f>
        <v/>
      </c>
      <c r="F18" s="311"/>
      <c r="G18" s="311"/>
      <c r="H18" s="313"/>
      <c r="I18" s="313"/>
      <c r="J18" s="314" t="str">
        <f>(CONCATENATE(Tabla1[[#This Row],[¿QUÉ? 
IMPACTO]]," ","por",Tabla1[[#This Row],[¿CÓMO?
CAUSA INMEDIATA 
(Iniciar con la palabra 
por)]]," ","a causa de"," ",Tabla1[[#This Row],[¿PORQUÉ?
CAUSA RAÍZ
(Iniciar con 
debido a/a causa de)]]))</f>
        <v xml:space="preserve"> por a causa de </v>
      </c>
      <c r="K18" s="318"/>
    </row>
    <row r="19" spans="1:11" s="319" customFormat="1" ht="93" customHeight="1" x14ac:dyDescent="0.35">
      <c r="A19" s="311" t="s">
        <v>71</v>
      </c>
      <c r="B19" s="162"/>
      <c r="C19" s="162"/>
      <c r="D19" s="312" t="str">
        <f>+IF(B19='11 FORMULAS'!$B$4,'11 FORMULAS'!$C$4,IF(B19='11 FORMULAS'!$B$6,'11 FORMULAS'!$C$6,IF(B19='11 FORMULAS'!$B$8,'11 FORMULAS'!$C$8,IF(B19='11 FORMULAS'!$B$10,'11 FORMULAS'!$C$10,""))))</f>
        <v/>
      </c>
      <c r="E19" s="263" t="str">
        <f>+IFERROR(VLOOKUP(B19,Tabla3[],2,0),"")</f>
        <v/>
      </c>
      <c r="F19" s="311"/>
      <c r="G19" s="311"/>
      <c r="H19" s="313"/>
      <c r="I19" s="313"/>
      <c r="J19" s="314" t="str">
        <f>(CONCATENATE(Tabla1[[#This Row],[¿QUÉ? 
IMPACTO]]," ","por",Tabla1[[#This Row],[¿CÓMO?
CAUSA INMEDIATA 
(Iniciar con la palabra 
por)]]," ","a causa de"," ",Tabla1[[#This Row],[¿PORQUÉ?
CAUSA RAÍZ
(Iniciar con 
debido a/a causa de)]]))</f>
        <v xml:space="preserve"> por a causa de </v>
      </c>
      <c r="K19" s="318"/>
    </row>
    <row r="20" spans="1:11" s="319" customFormat="1" ht="93" customHeight="1" x14ac:dyDescent="0.35">
      <c r="A20" s="311" t="s">
        <v>72</v>
      </c>
      <c r="B20" s="162"/>
      <c r="C20" s="162"/>
      <c r="D20" s="312" t="str">
        <f>+IF(B20='11 FORMULAS'!$B$4,'11 FORMULAS'!$C$4,IF(B20='11 FORMULAS'!$B$6,'11 FORMULAS'!$C$6,IF(B20='11 FORMULAS'!$B$8,'11 FORMULAS'!$C$8,IF(B20='11 FORMULAS'!$B$10,'11 FORMULAS'!$C$10,""))))</f>
        <v/>
      </c>
      <c r="E20" s="263" t="str">
        <f>+IFERROR(VLOOKUP(B20,Tabla3[],2,0),"")</f>
        <v/>
      </c>
      <c r="F20" s="311"/>
      <c r="G20" s="311"/>
      <c r="H20" s="313"/>
      <c r="I20" s="313"/>
      <c r="J20" s="314" t="str">
        <f>(CONCATENATE(Tabla1[[#This Row],[¿QUÉ? 
IMPACTO]]," ","por",Tabla1[[#This Row],[¿CÓMO?
CAUSA INMEDIATA 
(Iniciar con la palabra 
por)]]," ","a causa de"," ",Tabla1[[#This Row],[¿PORQUÉ?
CAUSA RAÍZ
(Iniciar con 
debido a/a causa de)]]))</f>
        <v xml:space="preserve"> por a causa de </v>
      </c>
      <c r="K20" s="318"/>
    </row>
    <row r="21" spans="1:11" s="319" customFormat="1" ht="93" customHeight="1" x14ac:dyDescent="0.35">
      <c r="A21" s="311" t="s">
        <v>73</v>
      </c>
      <c r="B21" s="162"/>
      <c r="C21" s="162"/>
      <c r="D21" s="312" t="str">
        <f>+IF(B21='11 FORMULAS'!$B$4,'11 FORMULAS'!$C$4,IF(B21='11 FORMULAS'!$B$6,'11 FORMULAS'!$C$6,IF(B21='11 FORMULAS'!$B$8,'11 FORMULAS'!$C$8,IF(B21='11 FORMULAS'!$B$10,'11 FORMULAS'!$C$10,""))))</f>
        <v/>
      </c>
      <c r="E21" s="263" t="str">
        <f>+IFERROR(VLOOKUP(B21,Tabla3[],2,0),"")</f>
        <v/>
      </c>
      <c r="F21" s="311"/>
      <c r="G21" s="311"/>
      <c r="H21" s="313"/>
      <c r="I21" s="313"/>
      <c r="J21" s="314" t="str">
        <f>(CONCATENATE(Tabla1[[#This Row],[¿QUÉ? 
IMPACTO]]," ","por",Tabla1[[#This Row],[¿CÓMO?
CAUSA INMEDIATA 
(Iniciar con la palabra 
por)]]," ","a causa de"," ",Tabla1[[#This Row],[¿PORQUÉ?
CAUSA RAÍZ
(Iniciar con 
debido a/a causa de)]]))</f>
        <v xml:space="preserve"> por a causa de </v>
      </c>
      <c r="K21" s="318"/>
    </row>
    <row r="22" spans="1:11" s="319" customFormat="1" ht="93" customHeight="1" x14ac:dyDescent="0.35">
      <c r="A22" s="311" t="s">
        <v>74</v>
      </c>
      <c r="B22" s="162"/>
      <c r="C22" s="162"/>
      <c r="D22" s="312" t="str">
        <f>+IF(B22='11 FORMULAS'!$B$4,'11 FORMULAS'!$C$4,IF(B22='11 FORMULAS'!$B$6,'11 FORMULAS'!$C$6,IF(B22='11 FORMULAS'!$B$8,'11 FORMULAS'!$C$8,IF(B22='11 FORMULAS'!$B$10,'11 FORMULAS'!$C$10,""))))</f>
        <v/>
      </c>
      <c r="E22" s="263" t="str">
        <f>+IFERROR(VLOOKUP(B22,Tabla3[],2,0),"")</f>
        <v/>
      </c>
      <c r="F22" s="311"/>
      <c r="G22" s="311"/>
      <c r="H22" s="313"/>
      <c r="I22" s="313"/>
      <c r="J22" s="314" t="str">
        <f>(CONCATENATE(Tabla1[[#This Row],[¿QUÉ? 
IMPACTO]]," ","por",Tabla1[[#This Row],[¿CÓMO?
CAUSA INMEDIATA 
(Iniciar con la palabra 
por)]]," ","a causa de"," ",Tabla1[[#This Row],[¿PORQUÉ?
CAUSA RAÍZ
(Iniciar con 
debido a/a causa de)]]))</f>
        <v xml:space="preserve"> por a causa de </v>
      </c>
      <c r="K22" s="318"/>
    </row>
    <row r="23" spans="1:11" s="319" customFormat="1" ht="93" customHeight="1" x14ac:dyDescent="0.35">
      <c r="A23" s="311" t="s">
        <v>75</v>
      </c>
      <c r="B23" s="162"/>
      <c r="C23" s="162"/>
      <c r="D23" s="312" t="str">
        <f>+IF(B23='11 FORMULAS'!$B$4,'11 FORMULAS'!$C$4,IF(B23='11 FORMULAS'!$B$6,'11 FORMULAS'!$C$6,IF(B23='11 FORMULAS'!$B$8,'11 FORMULAS'!$C$8,IF(B23='11 FORMULAS'!$B$10,'11 FORMULAS'!$C$10,""))))</f>
        <v/>
      </c>
      <c r="E23" s="263" t="str">
        <f>+IFERROR(VLOOKUP(B23,Tabla3[],2,0),"")</f>
        <v/>
      </c>
      <c r="F23" s="311"/>
      <c r="G23" s="311"/>
      <c r="H23" s="313"/>
      <c r="I23" s="313"/>
      <c r="J23" s="314" t="str">
        <f>(CONCATENATE(Tabla1[[#This Row],[¿QUÉ? 
IMPACTO]]," ","por",Tabla1[[#This Row],[¿CÓMO?
CAUSA INMEDIATA 
(Iniciar con la palabra 
por)]]," ","a causa de"," ",Tabla1[[#This Row],[¿PORQUÉ?
CAUSA RAÍZ
(Iniciar con 
debido a/a causa de)]]))</f>
        <v xml:space="preserve"> por a causa de </v>
      </c>
      <c r="K23" s="318"/>
    </row>
    <row r="24" spans="1:11" s="319" customFormat="1" ht="93" customHeight="1" x14ac:dyDescent="0.35">
      <c r="A24" s="311" t="s">
        <v>76</v>
      </c>
      <c r="B24" s="162"/>
      <c r="C24" s="162"/>
      <c r="D24" s="312" t="str">
        <f>+IF(B24='11 FORMULAS'!$B$4,'11 FORMULAS'!$C$4,IF(B24='11 FORMULAS'!$B$6,'11 FORMULAS'!$C$6,IF(B24='11 FORMULAS'!$B$8,'11 FORMULAS'!$C$8,IF(B24='11 FORMULAS'!$B$10,'11 FORMULAS'!$C$10,""))))</f>
        <v/>
      </c>
      <c r="E24" s="263" t="str">
        <f>+IFERROR(VLOOKUP(B24,Tabla3[],2,0),"")</f>
        <v/>
      </c>
      <c r="F24" s="311"/>
      <c r="G24" s="311"/>
      <c r="H24" s="313"/>
      <c r="I24" s="313"/>
      <c r="J24" s="314" t="str">
        <f>(CONCATENATE(Tabla1[[#This Row],[¿QUÉ? 
IMPACTO]]," ","por",Tabla1[[#This Row],[¿CÓMO?
CAUSA INMEDIATA 
(Iniciar con la palabra 
por)]]," ","a causa de"," ",Tabla1[[#This Row],[¿PORQUÉ?
CAUSA RAÍZ
(Iniciar con 
debido a/a causa de)]]))</f>
        <v xml:space="preserve"> por a causa de </v>
      </c>
      <c r="K24" s="318"/>
    </row>
    <row r="25" spans="1:11" s="319" customFormat="1" ht="93" customHeight="1" x14ac:dyDescent="0.35">
      <c r="A25" s="311" t="s">
        <v>77</v>
      </c>
      <c r="B25" s="162"/>
      <c r="C25" s="162"/>
      <c r="D25" s="312" t="str">
        <f>+IF(B25='11 FORMULAS'!$B$4,'11 FORMULAS'!$C$4,IF(B25='11 FORMULAS'!$B$6,'11 FORMULAS'!$C$6,IF(B25='11 FORMULAS'!$B$8,'11 FORMULAS'!$C$8,IF(B25='11 FORMULAS'!$B$10,'11 FORMULAS'!$C$10,""))))</f>
        <v/>
      </c>
      <c r="E25" s="263" t="str">
        <f>+IFERROR(VLOOKUP(B25,Tabla3[],2,0),"")</f>
        <v/>
      </c>
      <c r="F25" s="311"/>
      <c r="G25" s="311"/>
      <c r="H25" s="313"/>
      <c r="I25" s="313"/>
      <c r="J25" s="314" t="str">
        <f>(CONCATENATE(Tabla1[[#This Row],[¿QUÉ? 
IMPACTO]]," ","por",Tabla1[[#This Row],[¿CÓMO?
CAUSA INMEDIATA 
(Iniciar con la palabra 
por)]]," ","a causa de"," ",Tabla1[[#This Row],[¿PORQUÉ?
CAUSA RAÍZ
(Iniciar con 
debido a/a causa de)]]))</f>
        <v xml:space="preserve"> por a causa de </v>
      </c>
      <c r="K25" s="318"/>
    </row>
    <row r="26" spans="1:11" s="319" customFormat="1" ht="93" customHeight="1" x14ac:dyDescent="0.35">
      <c r="A26" s="311" t="s">
        <v>78</v>
      </c>
      <c r="B26" s="162"/>
      <c r="C26" s="162"/>
      <c r="D26" s="312" t="str">
        <f>+IF(B26='11 FORMULAS'!$B$4,'11 FORMULAS'!$C$4,IF(B26='11 FORMULAS'!$B$6,'11 FORMULAS'!$C$6,IF(B26='11 FORMULAS'!$B$8,'11 FORMULAS'!$C$8,IF(B26='11 FORMULAS'!$B$10,'11 FORMULAS'!$C$10,""))))</f>
        <v/>
      </c>
      <c r="E26" s="263" t="str">
        <f>+IFERROR(VLOOKUP(B26,Tabla3[],2,0),"")</f>
        <v/>
      </c>
      <c r="F26" s="311"/>
      <c r="G26" s="311"/>
      <c r="H26" s="313"/>
      <c r="I26" s="313"/>
      <c r="J26" s="314" t="str">
        <f>(CONCATENATE(Tabla1[[#This Row],[¿QUÉ? 
IMPACTO]]," ","por",Tabla1[[#This Row],[¿CÓMO?
CAUSA INMEDIATA 
(Iniciar con la palabra 
por)]]," ","a causa de"," ",Tabla1[[#This Row],[¿PORQUÉ?
CAUSA RAÍZ
(Iniciar con 
debido a/a causa de)]]))</f>
        <v xml:space="preserve"> por a causa de </v>
      </c>
      <c r="K26" s="318"/>
    </row>
    <row r="27" spans="1:11" s="319" customFormat="1" ht="93" customHeight="1" x14ac:dyDescent="0.35">
      <c r="A27" s="311" t="s">
        <v>79</v>
      </c>
      <c r="B27" s="162"/>
      <c r="C27" s="162"/>
      <c r="D27" s="312" t="str">
        <f>+IF(B27='11 FORMULAS'!$B$4,'11 FORMULAS'!$C$4,IF(B27='11 FORMULAS'!$B$6,'11 FORMULAS'!$C$6,IF(B27='11 FORMULAS'!$B$8,'11 FORMULAS'!$C$8,IF(B27='11 FORMULAS'!$B$10,'11 FORMULAS'!$C$10,""))))</f>
        <v/>
      </c>
      <c r="E27" s="263" t="str">
        <f>+IFERROR(VLOOKUP(B27,Tabla3[],2,0),"")</f>
        <v/>
      </c>
      <c r="F27" s="311"/>
      <c r="G27" s="311"/>
      <c r="H27" s="313"/>
      <c r="I27" s="313"/>
      <c r="J27" s="314" t="str">
        <f>(CONCATENATE(Tabla1[[#This Row],[¿QUÉ? 
IMPACTO]]," ","por",Tabla1[[#This Row],[¿CÓMO?
CAUSA INMEDIATA 
(Iniciar con la palabra 
por)]]," ","a causa de"," ",Tabla1[[#This Row],[¿PORQUÉ?
CAUSA RAÍZ
(Iniciar con 
debido a/a causa de)]]))</f>
        <v xml:space="preserve"> por a causa de </v>
      </c>
      <c r="K27" s="318"/>
    </row>
    <row r="28" spans="1:11" s="319" customFormat="1" ht="93" customHeight="1" x14ac:dyDescent="0.35">
      <c r="A28" s="311" t="s">
        <v>80</v>
      </c>
      <c r="B28" s="162"/>
      <c r="C28" s="162"/>
      <c r="D28" s="312" t="str">
        <f>+IF(B28='11 FORMULAS'!$B$4,'11 FORMULAS'!$C$4,IF(B28='11 FORMULAS'!$B$6,'11 FORMULAS'!$C$6,IF(B28='11 FORMULAS'!$B$8,'11 FORMULAS'!$C$8,IF(B28='11 FORMULAS'!$B$10,'11 FORMULAS'!$C$10,""))))</f>
        <v/>
      </c>
      <c r="E28" s="263" t="str">
        <f>+IFERROR(VLOOKUP(B28,Tabla3[],2,0),"")</f>
        <v/>
      </c>
      <c r="F28" s="311"/>
      <c r="G28" s="311"/>
      <c r="H28" s="320"/>
      <c r="I28" s="320"/>
      <c r="J28" s="314" t="str">
        <f>(CONCATENATE(Tabla1[[#This Row],[¿QUÉ? 
IMPACTO]]," ","por",Tabla1[[#This Row],[¿CÓMO?
CAUSA INMEDIATA 
(Iniciar con la palabra 
por)]]," ","a causa de"," ",Tabla1[[#This Row],[¿PORQUÉ?
CAUSA RAÍZ
(Iniciar con 
debido a/a causa de)]]))</f>
        <v xml:space="preserve"> por a causa de </v>
      </c>
      <c r="K28" s="318"/>
    </row>
    <row r="29" spans="1:11" s="319" customFormat="1" ht="17.5" x14ac:dyDescent="0.35">
      <c r="F29" s="114"/>
      <c r="G29" s="114"/>
      <c r="H29" s="114"/>
      <c r="I29" s="114"/>
      <c r="J29" s="321"/>
    </row>
    <row r="30" spans="1:11" x14ac:dyDescent="0.3">
      <c r="F30" s="115"/>
      <c r="G30" s="115"/>
      <c r="H30" s="115"/>
      <c r="I30" s="115"/>
    </row>
    <row r="31" spans="1:11" x14ac:dyDescent="0.3">
      <c r="F31" s="115"/>
      <c r="G31" s="115"/>
      <c r="H31" s="115"/>
      <c r="I31" s="115"/>
    </row>
    <row r="32" spans="1:11" x14ac:dyDescent="0.35">
      <c r="F32" s="322"/>
      <c r="G32" s="322"/>
      <c r="H32" s="322"/>
      <c r="I32" s="322"/>
    </row>
    <row r="33" spans="6:26" x14ac:dyDescent="0.3">
      <c r="F33" s="115"/>
      <c r="G33" s="115"/>
      <c r="H33" s="115"/>
      <c r="I33" s="115"/>
    </row>
    <row r="34" spans="6:26" x14ac:dyDescent="0.3">
      <c r="F34" s="115"/>
      <c r="G34" s="115"/>
      <c r="H34" s="115"/>
      <c r="I34" s="115"/>
    </row>
    <row r="35" spans="6:26" x14ac:dyDescent="0.3">
      <c r="F35" s="115"/>
      <c r="G35" s="115"/>
      <c r="H35" s="115"/>
      <c r="I35" s="115"/>
    </row>
    <row r="39" spans="6:26" ht="14.25" customHeight="1" x14ac:dyDescent="0.35"/>
    <row r="43" spans="6:26" ht="14.25" customHeight="1" x14ac:dyDescent="0.35">
      <c r="X43" s="323"/>
    </row>
    <row r="44" spans="6:26" x14ac:dyDescent="0.35">
      <c r="Z44" s="323"/>
    </row>
    <row r="45" spans="6:26" x14ac:dyDescent="0.35">
      <c r="Z45" s="323"/>
    </row>
    <row r="46" spans="6:26" x14ac:dyDescent="0.35">
      <c r="Z46" s="323"/>
    </row>
    <row r="47" spans="6:26" x14ac:dyDescent="0.35">
      <c r="Z47" s="323"/>
    </row>
    <row r="48" spans="6:26" x14ac:dyDescent="0.35">
      <c r="Z48" s="323"/>
    </row>
    <row r="49" spans="26:26" x14ac:dyDescent="0.35">
      <c r="Z49" s="323"/>
    </row>
    <row r="50" spans="26:26" x14ac:dyDescent="0.35">
      <c r="Z50" s="323"/>
    </row>
    <row r="51" spans="26:26" ht="14.25" customHeight="1" x14ac:dyDescent="0.35">
      <c r="Z51" s="323"/>
    </row>
    <row r="52" spans="26:26" x14ac:dyDescent="0.35">
      <c r="Z52" s="323"/>
    </row>
  </sheetData>
  <sheetProtection formatCells="0" formatColumns="0" formatRows="0" sort="0" autoFilter="0" pivotTables="0"/>
  <mergeCells count="10">
    <mergeCell ref="C2:K2"/>
    <mergeCell ref="B7:E7"/>
    <mergeCell ref="A7:A8"/>
    <mergeCell ref="A1:K1"/>
    <mergeCell ref="A3:K3"/>
    <mergeCell ref="B4:D4"/>
    <mergeCell ref="B5:D5"/>
    <mergeCell ref="F4:H4"/>
    <mergeCell ref="G5:H5"/>
    <mergeCell ref="J5:K5"/>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1640625" defaultRowHeight="12.5" x14ac:dyDescent="0.25"/>
  <cols>
    <col min="1" max="1" width="35.453125" style="24" customWidth="1"/>
    <col min="2" max="2" width="47.1796875" style="24" customWidth="1"/>
    <col min="3" max="3" width="42.453125" style="24" customWidth="1"/>
    <col min="4" max="4" width="34.453125" style="24" customWidth="1"/>
    <col min="5" max="5" width="27.1796875" style="24" customWidth="1"/>
    <col min="6" max="6" width="45.453125" style="24" customWidth="1"/>
    <col min="7" max="7" width="22.1796875" style="24" customWidth="1"/>
    <col min="8" max="8" width="20.81640625" style="24" customWidth="1"/>
    <col min="9" max="9" width="46.26953125" style="24" customWidth="1"/>
    <col min="10" max="10" width="10.81640625" style="24"/>
    <col min="11" max="11" width="20.81640625" style="24" customWidth="1"/>
    <col min="12" max="12" width="14.453125" style="24" customWidth="1"/>
    <col min="13" max="14" width="21" style="24" customWidth="1"/>
    <col min="15" max="16" width="10.81640625" style="24"/>
    <col min="17" max="17" width="14.81640625" style="24" customWidth="1"/>
    <col min="18" max="18" width="10.81640625" style="24"/>
    <col min="19" max="19" width="16.453125" style="24" customWidth="1"/>
    <col min="20" max="20" width="10.81640625" style="24"/>
    <col min="21" max="21" width="30.1796875" style="24" customWidth="1"/>
    <col min="22" max="16384" width="10.81640625" style="24"/>
  </cols>
  <sheetData>
    <row r="1" spans="1:23" ht="25.5" customHeight="1" x14ac:dyDescent="0.3">
      <c r="A1" s="527" t="s">
        <v>81</v>
      </c>
      <c r="B1" s="527"/>
      <c r="E1" s="526" t="s">
        <v>82</v>
      </c>
      <c r="F1" s="526"/>
      <c r="G1" s="526"/>
      <c r="H1" s="526"/>
    </row>
    <row r="2" spans="1:23" ht="49" customHeight="1" x14ac:dyDescent="0.3">
      <c r="B2" s="33" t="s">
        <v>54</v>
      </c>
      <c r="C2" s="33"/>
      <c r="E2" s="525" t="s">
        <v>83</v>
      </c>
      <c r="F2" s="525"/>
      <c r="G2" s="525"/>
      <c r="H2" s="525"/>
      <c r="I2" s="525"/>
      <c r="K2" s="525" t="s">
        <v>84</v>
      </c>
      <c r="L2" s="525"/>
      <c r="M2" s="525"/>
      <c r="N2" s="525"/>
      <c r="P2" s="525" t="s">
        <v>35</v>
      </c>
      <c r="Q2" s="525"/>
      <c r="S2" s="25" t="s">
        <v>44</v>
      </c>
      <c r="U2" s="25" t="s">
        <v>85</v>
      </c>
      <c r="W2" s="10" t="s">
        <v>45</v>
      </c>
    </row>
    <row r="3" spans="1:23" ht="28.5" thickBot="1" x14ac:dyDescent="0.35">
      <c r="A3" s="26" t="s">
        <v>86</v>
      </c>
      <c r="B3" s="33" t="s">
        <v>86</v>
      </c>
      <c r="C3" s="33" t="s">
        <v>54</v>
      </c>
      <c r="E3" s="27" t="s">
        <v>31</v>
      </c>
      <c r="F3" s="27" t="s">
        <v>33</v>
      </c>
      <c r="H3" s="27" t="s">
        <v>36</v>
      </c>
      <c r="I3" s="27" t="s">
        <v>38</v>
      </c>
      <c r="K3" s="25" t="s">
        <v>87</v>
      </c>
      <c r="L3" s="25" t="s">
        <v>88</v>
      </c>
      <c r="M3" s="25" t="s">
        <v>89</v>
      </c>
      <c r="N3" s="25" t="s">
        <v>90</v>
      </c>
      <c r="P3" s="30" t="s">
        <v>31</v>
      </c>
      <c r="Q3" s="30" t="s">
        <v>91</v>
      </c>
      <c r="S3" s="26" t="s">
        <v>92</v>
      </c>
      <c r="U3" s="3" t="s">
        <v>93</v>
      </c>
      <c r="W3" s="9" t="s">
        <v>94</v>
      </c>
    </row>
    <row r="4" spans="1:23" ht="37.5" x14ac:dyDescent="0.25">
      <c r="A4" s="32" t="s">
        <v>95</v>
      </c>
      <c r="B4" s="35" t="s">
        <v>95</v>
      </c>
      <c r="C4" s="45" t="s">
        <v>96</v>
      </c>
      <c r="E4" s="26" t="s">
        <v>97</v>
      </c>
      <c r="F4" s="28">
        <v>0.25</v>
      </c>
      <c r="H4" s="26" t="s">
        <v>98</v>
      </c>
      <c r="I4" s="28">
        <v>0.25</v>
      </c>
      <c r="K4" s="62" t="s">
        <v>99</v>
      </c>
      <c r="L4" s="26" t="s">
        <v>100</v>
      </c>
      <c r="M4" s="26" t="s">
        <v>101</v>
      </c>
      <c r="N4" s="26" t="s">
        <v>102</v>
      </c>
      <c r="P4" s="26" t="s">
        <v>97</v>
      </c>
      <c r="Q4" s="48" t="s">
        <v>103</v>
      </c>
      <c r="S4" s="26" t="s">
        <v>104</v>
      </c>
      <c r="U4" s="3" t="s">
        <v>105</v>
      </c>
      <c r="W4" s="9" t="s">
        <v>106</v>
      </c>
    </row>
    <row r="5" spans="1:23" ht="63" thickBot="1" x14ac:dyDescent="0.3">
      <c r="A5" s="32" t="s">
        <v>107</v>
      </c>
      <c r="B5" s="39"/>
      <c r="C5" s="46"/>
      <c r="E5" s="26" t="s">
        <v>108</v>
      </c>
      <c r="F5" s="28">
        <v>0.15</v>
      </c>
      <c r="H5" s="26" t="s">
        <v>109</v>
      </c>
      <c r="I5" s="28">
        <v>0.15</v>
      </c>
      <c r="K5" s="62" t="s">
        <v>110</v>
      </c>
      <c r="L5" s="26" t="s">
        <v>111</v>
      </c>
      <c r="M5" s="26" t="s">
        <v>112</v>
      </c>
      <c r="N5" s="26" t="s">
        <v>113</v>
      </c>
      <c r="P5" s="26" t="s">
        <v>108</v>
      </c>
      <c r="Q5" s="48" t="s">
        <v>103</v>
      </c>
      <c r="S5" s="26" t="s">
        <v>114</v>
      </c>
      <c r="U5" s="3" t="s">
        <v>115</v>
      </c>
      <c r="W5" s="9" t="s">
        <v>116</v>
      </c>
    </row>
    <row r="6" spans="1:23" ht="28" x14ac:dyDescent="0.25">
      <c r="A6" s="32" t="s">
        <v>117</v>
      </c>
      <c r="B6" s="41" t="s">
        <v>107</v>
      </c>
      <c r="C6" s="47" t="s">
        <v>118</v>
      </c>
      <c r="E6" s="26" t="s">
        <v>119</v>
      </c>
      <c r="F6" s="28">
        <v>0.1</v>
      </c>
      <c r="H6" s="26"/>
      <c r="I6" s="26"/>
      <c r="K6" s="62" t="s">
        <v>120</v>
      </c>
      <c r="L6" s="26"/>
      <c r="M6" s="26"/>
      <c r="N6" s="26" t="s">
        <v>121</v>
      </c>
      <c r="P6" s="26" t="s">
        <v>119</v>
      </c>
      <c r="Q6" s="48" t="s">
        <v>122</v>
      </c>
      <c r="S6" s="26" t="s">
        <v>123</v>
      </c>
      <c r="U6" s="3" t="s">
        <v>124</v>
      </c>
      <c r="W6" s="26"/>
    </row>
    <row r="7" spans="1:23" ht="13" thickBot="1" x14ac:dyDescent="0.3">
      <c r="A7" s="32" t="s">
        <v>125</v>
      </c>
      <c r="B7" s="39"/>
      <c r="C7" s="46"/>
      <c r="E7" s="26"/>
      <c r="F7" s="28"/>
      <c r="P7" s="29"/>
      <c r="S7" s="26" t="s">
        <v>126</v>
      </c>
    </row>
    <row r="8" spans="1:23" x14ac:dyDescent="0.25">
      <c r="A8" s="32" t="s">
        <v>127</v>
      </c>
      <c r="B8" s="41" t="s">
        <v>117</v>
      </c>
      <c r="C8" s="47" t="s">
        <v>128</v>
      </c>
      <c r="S8" s="26"/>
    </row>
    <row r="9" spans="1:23" ht="25.5" thickBot="1" x14ac:dyDescent="0.3">
      <c r="A9" s="32" t="s">
        <v>129</v>
      </c>
      <c r="B9" s="43"/>
      <c r="C9" s="46"/>
    </row>
    <row r="10" spans="1:23" x14ac:dyDescent="0.25">
      <c r="A10" s="32" t="s">
        <v>130</v>
      </c>
      <c r="B10" s="41" t="s">
        <v>125</v>
      </c>
      <c r="C10" s="47" t="s">
        <v>131</v>
      </c>
    </row>
    <row r="11" spans="1:23" ht="14.25" customHeight="1" thickBot="1" x14ac:dyDescent="0.3">
      <c r="A11" s="34"/>
      <c r="B11" s="39"/>
      <c r="C11" s="46"/>
    </row>
    <row r="12" spans="1:23" ht="14.25" customHeight="1" x14ac:dyDescent="0.25">
      <c r="B12" s="41" t="s">
        <v>127</v>
      </c>
      <c r="C12" s="42" t="s">
        <v>96</v>
      </c>
    </row>
    <row r="13" spans="1:23" ht="14.25" customHeight="1" x14ac:dyDescent="0.25">
      <c r="A13" s="60" t="s">
        <v>58</v>
      </c>
      <c r="B13" s="38"/>
      <c r="C13" s="37" t="s">
        <v>118</v>
      </c>
    </row>
    <row r="14" spans="1:23" ht="14.25" customHeight="1" x14ac:dyDescent="0.25">
      <c r="A14" s="61" t="s">
        <v>132</v>
      </c>
      <c r="B14" s="36"/>
      <c r="C14" s="37" t="s">
        <v>128</v>
      </c>
    </row>
    <row r="15" spans="1:23" ht="14.25" customHeight="1" x14ac:dyDescent="0.25">
      <c r="A15" s="61" t="s">
        <v>62</v>
      </c>
      <c r="B15" s="36"/>
      <c r="C15" s="37" t="s">
        <v>131</v>
      </c>
    </row>
    <row r="16" spans="1:23" ht="14.25" customHeight="1" x14ac:dyDescent="0.25">
      <c r="A16" s="61" t="s">
        <v>133</v>
      </c>
      <c r="B16" s="36"/>
      <c r="C16" s="37" t="s">
        <v>134</v>
      </c>
    </row>
    <row r="17" spans="1:5" ht="14.25" customHeight="1" thickBot="1" x14ac:dyDescent="0.3">
      <c r="A17" s="61" t="s">
        <v>135</v>
      </c>
      <c r="B17" s="39"/>
      <c r="C17" s="40"/>
    </row>
    <row r="18" spans="1:5" x14ac:dyDescent="0.25">
      <c r="A18" s="61" t="s">
        <v>136</v>
      </c>
      <c r="B18" s="41" t="s">
        <v>129</v>
      </c>
      <c r="C18" s="42" t="s">
        <v>96</v>
      </c>
    </row>
    <row r="19" spans="1:5" ht="14.25" customHeight="1" x14ac:dyDescent="0.25">
      <c r="B19" s="36"/>
      <c r="C19" s="37" t="s">
        <v>118</v>
      </c>
    </row>
    <row r="20" spans="1:5" ht="14.25" customHeight="1" x14ac:dyDescent="0.25">
      <c r="B20" s="36"/>
      <c r="C20" s="37" t="s">
        <v>128</v>
      </c>
    </row>
    <row r="21" spans="1:5" ht="14.25" customHeight="1" x14ac:dyDescent="0.25">
      <c r="B21" s="36"/>
      <c r="C21" s="37" t="s">
        <v>131</v>
      </c>
    </row>
    <row r="22" spans="1:5" ht="14.25" customHeight="1" x14ac:dyDescent="0.25">
      <c r="B22" s="36"/>
      <c r="C22" s="37" t="s">
        <v>134</v>
      </c>
    </row>
    <row r="23" spans="1:5" ht="14.25" customHeight="1" thickBot="1" x14ac:dyDescent="0.3">
      <c r="B23" s="43"/>
      <c r="C23" s="44"/>
    </row>
    <row r="24" spans="1:5" ht="14.25" customHeight="1" x14ac:dyDescent="0.25">
      <c r="B24" s="41" t="s">
        <v>130</v>
      </c>
      <c r="C24" s="42" t="s">
        <v>134</v>
      </c>
    </row>
    <row r="25" spans="1:5" ht="14.25" customHeight="1" x14ac:dyDescent="0.25">
      <c r="B25" s="36"/>
      <c r="C25" s="37" t="s">
        <v>118</v>
      </c>
    </row>
    <row r="26" spans="1:5" ht="14.25" customHeight="1" thickBot="1" x14ac:dyDescent="0.3">
      <c r="B26" s="39"/>
      <c r="C26" s="40"/>
    </row>
    <row r="30" spans="1:5" ht="13" x14ac:dyDescent="0.25">
      <c r="A30" s="60"/>
      <c r="B30" s="60"/>
      <c r="C30" s="60"/>
      <c r="D30" s="60"/>
      <c r="E30" s="60"/>
    </row>
    <row r="31" spans="1:5" ht="13" x14ac:dyDescent="0.3">
      <c r="A31" s="24" t="s">
        <v>132</v>
      </c>
      <c r="B31" s="24" t="s">
        <v>62</v>
      </c>
      <c r="C31" s="24" t="s">
        <v>137</v>
      </c>
      <c r="D31" s="24" t="s">
        <v>138</v>
      </c>
      <c r="E31" s="24" t="s">
        <v>139</v>
      </c>
    </row>
    <row r="32" spans="1:5" ht="25" x14ac:dyDescent="0.25">
      <c r="A32" s="63" t="s">
        <v>140</v>
      </c>
      <c r="B32" s="24" t="s">
        <v>141</v>
      </c>
      <c r="C32" s="24" t="s">
        <v>142</v>
      </c>
      <c r="D32" s="24" t="s">
        <v>140</v>
      </c>
      <c r="E32" s="24" t="s">
        <v>140</v>
      </c>
    </row>
    <row r="33" spans="1:9" ht="25" x14ac:dyDescent="0.25">
      <c r="A33" s="63" t="s">
        <v>143</v>
      </c>
      <c r="B33" s="24" t="s">
        <v>63</v>
      </c>
      <c r="C33" s="24" t="s">
        <v>144</v>
      </c>
      <c r="D33" s="24" t="s">
        <v>143</v>
      </c>
      <c r="E33" s="24" t="s">
        <v>143</v>
      </c>
    </row>
    <row r="34" spans="1:9" ht="25" x14ac:dyDescent="0.25">
      <c r="A34" s="63" t="s">
        <v>145</v>
      </c>
      <c r="B34" s="24" t="s">
        <v>146</v>
      </c>
      <c r="C34" s="24" t="s">
        <v>147</v>
      </c>
      <c r="D34" s="24" t="s">
        <v>145</v>
      </c>
      <c r="E34" s="24" t="s">
        <v>145</v>
      </c>
    </row>
    <row r="35" spans="1:9" x14ac:dyDescent="0.25">
      <c r="B35" s="24" t="s">
        <v>148</v>
      </c>
    </row>
    <row r="37" spans="1:9" ht="13" x14ac:dyDescent="0.3">
      <c r="H37" s="24" t="s">
        <v>55</v>
      </c>
      <c r="I37" s="24" t="s">
        <v>149</v>
      </c>
    </row>
    <row r="38" spans="1:9" ht="100" x14ac:dyDescent="0.25">
      <c r="A38" s="69" t="s">
        <v>150</v>
      </c>
      <c r="B38" s="69" t="s">
        <v>60</v>
      </c>
      <c r="C38" s="69" t="s">
        <v>128</v>
      </c>
      <c r="D38" s="69" t="s">
        <v>151</v>
      </c>
      <c r="E38" s="69" t="s">
        <v>134</v>
      </c>
      <c r="F38" s="69" t="s">
        <v>152</v>
      </c>
      <c r="H38" s="24" t="s">
        <v>150</v>
      </c>
      <c r="I38" s="24" t="s">
        <v>153</v>
      </c>
    </row>
    <row r="39" spans="1:9" ht="50" x14ac:dyDescent="0.25">
      <c r="A39" s="65" t="s">
        <v>154</v>
      </c>
      <c r="B39" s="66" t="s">
        <v>155</v>
      </c>
      <c r="C39" s="66" t="s">
        <v>156</v>
      </c>
      <c r="D39" s="65" t="s">
        <v>157</v>
      </c>
      <c r="E39" s="65" t="s">
        <v>158</v>
      </c>
      <c r="F39" s="67" t="s">
        <v>159</v>
      </c>
      <c r="H39" s="24" t="s">
        <v>60</v>
      </c>
      <c r="I39" s="24" t="s">
        <v>160</v>
      </c>
    </row>
    <row r="40" spans="1:9" ht="37.5" x14ac:dyDescent="0.25">
      <c r="A40" s="65" t="s">
        <v>161</v>
      </c>
      <c r="B40" s="66" t="s">
        <v>61</v>
      </c>
      <c r="C40" s="66" t="s">
        <v>162</v>
      </c>
      <c r="D40" s="68" t="s">
        <v>163</v>
      </c>
      <c r="E40" s="68" t="s">
        <v>164</v>
      </c>
      <c r="F40" s="65" t="s">
        <v>165</v>
      </c>
      <c r="H40" s="24" t="s">
        <v>128</v>
      </c>
      <c r="I40" s="24" t="s">
        <v>166</v>
      </c>
    </row>
    <row r="41" spans="1:9" ht="25" x14ac:dyDescent="0.25">
      <c r="A41" s="65" t="s">
        <v>167</v>
      </c>
      <c r="B41" s="66" t="s">
        <v>168</v>
      </c>
      <c r="C41" s="66" t="s">
        <v>169</v>
      </c>
      <c r="D41" s="68" t="s">
        <v>170</v>
      </c>
      <c r="E41" s="68" t="s">
        <v>171</v>
      </c>
      <c r="F41" s="68" t="s">
        <v>172</v>
      </c>
      <c r="H41" s="24" t="s">
        <v>151</v>
      </c>
      <c r="I41" s="24" t="s">
        <v>173</v>
      </c>
    </row>
    <row r="42" spans="1:9" ht="28" x14ac:dyDescent="0.25">
      <c r="A42" s="65" t="s">
        <v>174</v>
      </c>
      <c r="B42" s="66" t="s">
        <v>175</v>
      </c>
      <c r="C42" s="66" t="s">
        <v>176</v>
      </c>
      <c r="D42" s="68" t="s">
        <v>177</v>
      </c>
      <c r="E42" s="68" t="s">
        <v>178</v>
      </c>
      <c r="F42" s="68" t="s">
        <v>179</v>
      </c>
      <c r="H42" s="24" t="s">
        <v>134</v>
      </c>
      <c r="I42" s="24" t="s">
        <v>180</v>
      </c>
    </row>
    <row r="43" spans="1:9" ht="25.5" x14ac:dyDescent="0.3">
      <c r="A43" s="65" t="s">
        <v>181</v>
      </c>
      <c r="B43" s="64"/>
      <c r="C43" s="64"/>
      <c r="D43" s="68" t="s">
        <v>182</v>
      </c>
      <c r="E43" s="64"/>
      <c r="F43" s="64"/>
      <c r="H43" s="24" t="s">
        <v>152</v>
      </c>
      <c r="I43" s="24" t="s">
        <v>183</v>
      </c>
    </row>
    <row r="44" spans="1:9" ht="28" x14ac:dyDescent="0.3">
      <c r="A44" s="65" t="s">
        <v>184</v>
      </c>
      <c r="B44" s="64"/>
      <c r="C44" s="64"/>
      <c r="D44" s="64"/>
      <c r="E44" s="64"/>
      <c r="F44" s="64"/>
    </row>
    <row r="45" spans="1:9" ht="42" x14ac:dyDescent="0.3">
      <c r="A45" s="65" t="s">
        <v>185</v>
      </c>
      <c r="B45" s="64"/>
      <c r="C45" s="64"/>
      <c r="D45" s="64"/>
      <c r="E45" s="64"/>
      <c r="F45" s="64"/>
    </row>
    <row r="46" spans="1:9" ht="28" x14ac:dyDescent="0.3">
      <c r="A46" s="65" t="s">
        <v>186</v>
      </c>
      <c r="B46" s="64"/>
      <c r="C46" s="64"/>
      <c r="D46" s="64"/>
      <c r="E46" s="64"/>
      <c r="F46" s="64"/>
    </row>
    <row r="47" spans="1:9" ht="28" x14ac:dyDescent="0.3">
      <c r="A47" s="65" t="s">
        <v>187</v>
      </c>
      <c r="B47" s="64"/>
      <c r="C47" s="64"/>
      <c r="D47" s="64"/>
      <c r="E47" s="64"/>
      <c r="F47" s="64"/>
    </row>
    <row r="50" spans="1:4" x14ac:dyDescent="0.25">
      <c r="A50" s="520" t="s">
        <v>188</v>
      </c>
      <c r="B50" s="521"/>
      <c r="C50" s="71" t="s">
        <v>189</v>
      </c>
      <c r="D50" s="71" t="s">
        <v>190</v>
      </c>
    </row>
    <row r="51" spans="1:4" ht="14" x14ac:dyDescent="0.25">
      <c r="A51" s="528" t="s">
        <v>191</v>
      </c>
      <c r="B51" s="70" t="s">
        <v>97</v>
      </c>
      <c r="C51" s="72">
        <v>0.25</v>
      </c>
      <c r="D51" s="72" t="s">
        <v>103</v>
      </c>
    </row>
    <row r="52" spans="1:4" ht="14" x14ac:dyDescent="0.25">
      <c r="A52" s="529"/>
      <c r="B52" s="70" t="s">
        <v>108</v>
      </c>
      <c r="C52" s="72">
        <v>0.15</v>
      </c>
      <c r="D52" s="72" t="s">
        <v>103</v>
      </c>
    </row>
    <row r="53" spans="1:4" ht="14" x14ac:dyDescent="0.25">
      <c r="A53" s="530"/>
      <c r="B53" s="70" t="s">
        <v>119</v>
      </c>
      <c r="C53" s="72">
        <v>0.1</v>
      </c>
      <c r="D53" s="72" t="s">
        <v>122</v>
      </c>
    </row>
    <row r="54" spans="1:4" ht="14" x14ac:dyDescent="0.25">
      <c r="A54" s="70" t="s">
        <v>192</v>
      </c>
      <c r="B54" s="70" t="s">
        <v>98</v>
      </c>
      <c r="C54" s="72">
        <v>0.25</v>
      </c>
    </row>
    <row r="55" spans="1:4" ht="23" x14ac:dyDescent="0.25">
      <c r="A55" s="70" t="s">
        <v>193</v>
      </c>
      <c r="B55" s="70" t="s">
        <v>109</v>
      </c>
      <c r="C55" s="72">
        <v>0.15</v>
      </c>
    </row>
    <row r="58" spans="1:4" ht="14.5" x14ac:dyDescent="0.35">
      <c r="A58" t="s">
        <v>194</v>
      </c>
      <c r="B58"/>
      <c r="C58"/>
    </row>
    <row r="59" spans="1:4" x14ac:dyDescent="0.25">
      <c r="A59" s="520" t="s">
        <v>188</v>
      </c>
      <c r="B59" s="521"/>
      <c r="C59" s="73" t="s">
        <v>149</v>
      </c>
    </row>
    <row r="60" spans="1:4" ht="80.5" customHeight="1" x14ac:dyDescent="0.25">
      <c r="A60" s="522" t="s">
        <v>87</v>
      </c>
      <c r="B60" s="65" t="s">
        <v>99</v>
      </c>
      <c r="C60" s="65" t="s">
        <v>195</v>
      </c>
    </row>
    <row r="61" spans="1:4" ht="34.5" customHeight="1" x14ac:dyDescent="0.25">
      <c r="A61" s="523"/>
      <c r="B61" s="65" t="s">
        <v>110</v>
      </c>
      <c r="C61" s="65" t="s">
        <v>196</v>
      </c>
    </row>
    <row r="62" spans="1:4" ht="34.5" customHeight="1" x14ac:dyDescent="0.25">
      <c r="A62" s="523"/>
      <c r="B62" s="65" t="s">
        <v>120</v>
      </c>
      <c r="C62" s="65" t="s">
        <v>197</v>
      </c>
    </row>
    <row r="63" spans="1:4" ht="34.5" customHeight="1" x14ac:dyDescent="0.25">
      <c r="A63" s="524"/>
      <c r="B63" s="65" t="s">
        <v>312</v>
      </c>
      <c r="C63" s="65" t="s">
        <v>313</v>
      </c>
    </row>
    <row r="64" spans="1:4" ht="12.75" customHeight="1" x14ac:dyDescent="0.25">
      <c r="A64" s="65" t="s">
        <v>88</v>
      </c>
      <c r="B64" s="65" t="s">
        <v>310</v>
      </c>
      <c r="C64" s="65" t="s">
        <v>199</v>
      </c>
    </row>
    <row r="65" spans="1:3" ht="12.75" customHeight="1" x14ac:dyDescent="0.25">
      <c r="A65" s="65"/>
      <c r="B65" s="65" t="s">
        <v>198</v>
      </c>
      <c r="C65" s="65"/>
    </row>
    <row r="66" spans="1:3" ht="14" x14ac:dyDescent="0.25">
      <c r="A66" s="65"/>
      <c r="B66" s="65" t="s">
        <v>200</v>
      </c>
      <c r="C66" s="65"/>
    </row>
    <row r="67" spans="1:3" ht="14" x14ac:dyDescent="0.25">
      <c r="A67" s="65"/>
      <c r="B67" s="65" t="s">
        <v>201</v>
      </c>
      <c r="C67" s="65"/>
    </row>
    <row r="68" spans="1:3" ht="14" x14ac:dyDescent="0.25">
      <c r="A68" s="65"/>
      <c r="B68" s="65" t="s">
        <v>202</v>
      </c>
      <c r="C68" s="65"/>
    </row>
    <row r="69" spans="1:3" ht="14" x14ac:dyDescent="0.25">
      <c r="A69" s="65"/>
      <c r="B69" s="65" t="s">
        <v>203</v>
      </c>
      <c r="C69" s="65"/>
    </row>
    <row r="70" spans="1:3" ht="12.75" customHeight="1" x14ac:dyDescent="0.25">
      <c r="A70" s="65" t="s">
        <v>204</v>
      </c>
      <c r="B70" s="65" t="s">
        <v>101</v>
      </c>
      <c r="C70" s="65" t="s">
        <v>205</v>
      </c>
    </row>
    <row r="71" spans="1:3" ht="12.75" customHeight="1" x14ac:dyDescent="0.25">
      <c r="A71" s="65"/>
      <c r="B71" s="65" t="s">
        <v>112</v>
      </c>
      <c r="C71" s="65"/>
    </row>
    <row r="72" spans="1:3" ht="14" x14ac:dyDescent="0.25">
      <c r="A72" s="65"/>
      <c r="B72" s="65" t="s">
        <v>311</v>
      </c>
      <c r="C72" s="65"/>
    </row>
    <row r="73" spans="1:3" ht="25.5" x14ac:dyDescent="0.25">
      <c r="A73" s="65" t="s">
        <v>206</v>
      </c>
      <c r="B73" s="65" t="s">
        <v>102</v>
      </c>
      <c r="C73" s="65" t="s">
        <v>207</v>
      </c>
    </row>
    <row r="74" spans="1:3" ht="69" customHeight="1" x14ac:dyDescent="0.25">
      <c r="A74" s="65"/>
      <c r="B74" s="65" t="s">
        <v>208</v>
      </c>
      <c r="C74" s="65" t="s">
        <v>209</v>
      </c>
    </row>
    <row r="75" spans="1:3" ht="34.5" customHeight="1" x14ac:dyDescent="0.25">
      <c r="A75" s="65"/>
      <c r="B75" s="65" t="s">
        <v>121</v>
      </c>
      <c r="C75" s="65" t="s">
        <v>210</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zoomScaleNormal="100" zoomScaleSheetLayoutView="100" workbookViewId="0">
      <pane ySplit="8" topLeftCell="A9" activePane="bottomLeft" state="frozen"/>
      <selection pane="bottomLeft" activeCell="C9" sqref="C9"/>
    </sheetView>
  </sheetViews>
  <sheetFormatPr baseColWidth="10" defaultColWidth="14.453125" defaultRowHeight="13.5" x14ac:dyDescent="0.35"/>
  <cols>
    <col min="1" max="1" width="15.453125" style="167" customWidth="1"/>
    <col min="2" max="2" width="38.1796875" style="114" customWidth="1"/>
    <col min="3" max="3" width="28.453125" style="114" customWidth="1"/>
    <col min="4" max="4" width="21.1796875" style="167" customWidth="1"/>
    <col min="5" max="5" width="15.7265625" style="292" customWidth="1"/>
    <col min="6" max="6" width="16.26953125" style="167" customWidth="1"/>
    <col min="7" max="7" width="16.26953125" style="292" customWidth="1"/>
    <col min="8" max="8" width="17.1796875" style="292" customWidth="1"/>
    <col min="9" max="9" width="10.453125" style="292" customWidth="1"/>
    <col min="10" max="10" width="22.453125" style="292" customWidth="1"/>
    <col min="11" max="11" width="10.1796875" style="292" customWidth="1"/>
    <col min="12" max="12" width="12.453125" style="292" customWidth="1"/>
    <col min="13" max="13" width="14" style="293" customWidth="1"/>
    <col min="14" max="14" width="13.7265625" style="293" customWidth="1"/>
    <col min="15" max="15" width="8" style="167" customWidth="1"/>
    <col min="16" max="16" width="21.453125" style="167" customWidth="1"/>
    <col min="17" max="17" width="32.81640625" style="167" customWidth="1"/>
    <col min="18" max="18" width="9.453125" style="114" customWidth="1"/>
    <col min="19" max="19" width="8.81640625" style="114" customWidth="1"/>
    <col min="20" max="20" width="17.81640625" style="167" customWidth="1"/>
    <col min="21" max="21" width="5.453125" style="167" customWidth="1"/>
    <col min="22" max="22" width="14.1796875" style="167" bestFit="1" customWidth="1"/>
    <col min="23" max="23" width="14.81640625" style="167" bestFit="1" customWidth="1"/>
    <col min="24" max="24" width="24.1796875" style="167" customWidth="1"/>
    <col min="25" max="25" width="57.81640625" style="167" customWidth="1"/>
    <col min="26" max="29" width="24.1796875" style="167" customWidth="1"/>
    <col min="30" max="256" width="11.453125" style="167" customWidth="1"/>
    <col min="257" max="257" width="12.453125" style="167" customWidth="1"/>
    <col min="258" max="258" width="47" style="167" customWidth="1"/>
    <col min="259" max="259" width="35" style="167" customWidth="1"/>
    <col min="260" max="16384" width="14.453125" style="167"/>
  </cols>
  <sheetData>
    <row r="1" spans="1:25" ht="72" customHeight="1" x14ac:dyDescent="0.35">
      <c r="A1" s="382" t="str">
        <f>+'2 CONTEXTO E IDENTIFICACIÓN'!A1</f>
        <v>FORMATO MAPA DE RIESGOS
PROCESO: DIRECCIONAMIENTO ESTRATÉGICO
Versión: 01 Fecha: 04/03/2026 Código:  DET-F-52</v>
      </c>
      <c r="B1" s="383"/>
      <c r="C1" s="383"/>
      <c r="D1" s="383"/>
      <c r="E1" s="383"/>
      <c r="F1" s="383"/>
      <c r="G1" s="383"/>
      <c r="H1" s="383"/>
      <c r="I1" s="383"/>
      <c r="J1" s="383"/>
      <c r="K1" s="383"/>
      <c r="L1" s="383"/>
      <c r="M1" s="383"/>
      <c r="N1" s="383"/>
      <c r="O1" s="383"/>
      <c r="P1" s="383"/>
      <c r="Q1" s="383"/>
      <c r="R1" s="383"/>
      <c r="S1" s="383"/>
      <c r="T1" s="383"/>
      <c r="U1" s="383"/>
      <c r="V1" s="383"/>
      <c r="W1" s="383"/>
      <c r="X1" s="383"/>
      <c r="Y1" s="383"/>
    </row>
    <row r="2" spans="1:25" s="115" customFormat="1" ht="32.25" customHeight="1" x14ac:dyDescent="0.3">
      <c r="A2" s="384" t="str">
        <f>+'2 CONTEXTO E IDENTIFICACIÓN'!A2</f>
        <v>VERSIÓN:</v>
      </c>
      <c r="B2" s="385"/>
      <c r="C2" s="386"/>
      <c r="D2" s="109">
        <f>'2 CONTEXTO E IDENTIFICACIÓN'!B2</f>
        <v>1</v>
      </c>
      <c r="E2" s="120"/>
      <c r="G2" s="209" t="str">
        <f>+'2 CONTEXTO E IDENTIFICACIÓN'!$I$4</f>
        <v>Elaboración o Actualización:</v>
      </c>
      <c r="H2" s="119">
        <f>'2 CONTEXTO E IDENTIFICACIÓN'!J4</f>
        <v>46140</v>
      </c>
      <c r="I2" s="120"/>
      <c r="J2" s="120"/>
      <c r="K2" s="120"/>
      <c r="L2" s="120"/>
      <c r="M2" s="244"/>
      <c r="N2" s="244"/>
      <c r="R2" s="180"/>
      <c r="S2" s="180"/>
    </row>
    <row r="3" spans="1:25" s="115" customFormat="1" ht="15" x14ac:dyDescent="0.3">
      <c r="A3" s="184"/>
      <c r="B3" s="245"/>
      <c r="C3" s="246"/>
      <c r="D3" s="185"/>
      <c r="E3" s="120"/>
      <c r="G3" s="247"/>
      <c r="H3" s="248"/>
      <c r="I3" s="120"/>
      <c r="J3" s="120"/>
      <c r="K3" s="120"/>
      <c r="L3" s="120"/>
      <c r="M3" s="244"/>
      <c r="N3" s="244"/>
      <c r="R3" s="180"/>
      <c r="S3" s="180"/>
    </row>
    <row r="4" spans="1:25" s="115" customFormat="1" ht="32.25" customHeight="1" x14ac:dyDescent="0.3">
      <c r="A4" s="116" t="s">
        <v>47</v>
      </c>
      <c r="B4" s="542" t="str">
        <f>'2 CONTEXTO E IDENTIFICACIÓN'!B4</f>
        <v>Ministerio de Vivienda, Ciudad y Territorio</v>
      </c>
      <c r="C4" s="543"/>
      <c r="D4" s="544"/>
      <c r="E4" s="120"/>
      <c r="G4" s="174" t="str">
        <f>+'2 CONTEXTO E IDENTIFICACIÓN'!$E$5</f>
        <v xml:space="preserve">Vigencia: </v>
      </c>
      <c r="H4" s="175">
        <f>'2 CONTEXTO E IDENTIFICACIÓN'!G5</f>
        <v>46174</v>
      </c>
      <c r="I4" s="186" t="s">
        <v>52</v>
      </c>
      <c r="J4" s="173">
        <f>'2 CONTEXTO E IDENTIFICACIÓN'!J5</f>
        <v>46387</v>
      </c>
      <c r="K4" s="120"/>
      <c r="L4" s="120"/>
      <c r="M4" s="244"/>
      <c r="N4" s="244"/>
      <c r="R4" s="180"/>
      <c r="S4" s="180"/>
    </row>
    <row r="5" spans="1:25" s="115" customFormat="1" ht="14" thickBot="1" x14ac:dyDescent="0.35">
      <c r="A5" s="116" t="s">
        <v>48</v>
      </c>
      <c r="B5" s="434" t="str">
        <f>'2 CONTEXTO E IDENTIFICACIÓN'!F4</f>
        <v>Relaciones Estratégicas</v>
      </c>
      <c r="C5" s="535"/>
      <c r="D5" s="535"/>
      <c r="E5" s="187"/>
      <c r="F5" s="187"/>
      <c r="R5" s="180"/>
      <c r="S5" s="180"/>
    </row>
    <row r="6" spans="1:25" s="115" customFormat="1" ht="14" thickBot="1" x14ac:dyDescent="0.35">
      <c r="A6" s="249"/>
      <c r="B6" s="250"/>
      <c r="C6" s="196"/>
      <c r="D6" s="196"/>
      <c r="E6" s="187"/>
      <c r="F6" s="187"/>
      <c r="G6" s="536" t="s">
        <v>211</v>
      </c>
      <c r="H6" s="537"/>
      <c r="I6" s="537"/>
      <c r="J6" s="537"/>
      <c r="K6" s="537"/>
      <c r="L6" s="537"/>
      <c r="M6" s="537"/>
      <c r="N6" s="538"/>
      <c r="R6" s="180"/>
      <c r="S6" s="180"/>
    </row>
    <row r="7" spans="1:25" s="195" customFormat="1" ht="14.25" customHeight="1" thickBot="1" x14ac:dyDescent="0.4">
      <c r="A7" s="251"/>
      <c r="B7" s="252"/>
      <c r="C7" s="536" t="s">
        <v>212</v>
      </c>
      <c r="D7" s="537"/>
      <c r="E7" s="537"/>
      <c r="F7" s="538"/>
      <c r="G7" s="539" t="s">
        <v>24</v>
      </c>
      <c r="H7" s="540"/>
      <c r="I7" s="541"/>
      <c r="J7" s="539" t="s">
        <v>26</v>
      </c>
      <c r="K7" s="540"/>
      <c r="L7" s="541"/>
      <c r="M7" s="539" t="s">
        <v>213</v>
      </c>
      <c r="N7" s="541"/>
      <c r="P7" s="531" t="s">
        <v>214</v>
      </c>
      <c r="Q7" s="532"/>
      <c r="R7" s="533"/>
      <c r="S7" s="533"/>
      <c r="T7" s="534"/>
      <c r="V7" s="427" t="s">
        <v>215</v>
      </c>
      <c r="W7" s="428"/>
      <c r="X7" s="428"/>
      <c r="Y7" s="429"/>
    </row>
    <row r="8" spans="1:25" s="123" customFormat="1" ht="30" x14ac:dyDescent="0.35">
      <c r="A8" s="253" t="s">
        <v>216</v>
      </c>
      <c r="B8" s="134" t="s">
        <v>217</v>
      </c>
      <c r="C8" s="254" t="s">
        <v>23</v>
      </c>
      <c r="D8" s="255" t="s">
        <v>218</v>
      </c>
      <c r="E8" s="256" t="s">
        <v>219</v>
      </c>
      <c r="F8" s="257" t="s">
        <v>220</v>
      </c>
      <c r="G8" s="258" t="s">
        <v>24</v>
      </c>
      <c r="H8" s="259" t="s">
        <v>221</v>
      </c>
      <c r="I8" s="260" t="s">
        <v>222</v>
      </c>
      <c r="J8" s="258" t="s">
        <v>26</v>
      </c>
      <c r="K8" s="259" t="s">
        <v>221</v>
      </c>
      <c r="L8" s="260" t="s">
        <v>222</v>
      </c>
      <c r="M8" s="258" t="s">
        <v>223</v>
      </c>
      <c r="N8" s="261" t="s">
        <v>224</v>
      </c>
      <c r="P8" s="176" t="s">
        <v>222</v>
      </c>
      <c r="Q8" s="177" t="s">
        <v>218</v>
      </c>
      <c r="R8" s="262" t="s">
        <v>225</v>
      </c>
      <c r="S8" s="262" t="s">
        <v>226</v>
      </c>
      <c r="T8" s="178" t="s">
        <v>103</v>
      </c>
      <c r="V8" s="176" t="s">
        <v>222</v>
      </c>
      <c r="W8" s="177" t="s">
        <v>227</v>
      </c>
      <c r="X8" s="177" t="s">
        <v>228</v>
      </c>
      <c r="Y8" s="178" t="s">
        <v>26</v>
      </c>
    </row>
    <row r="9" spans="1:25" ht="165" customHeight="1" x14ac:dyDescent="0.35">
      <c r="A9" s="148" t="str">
        <f>'2 CONTEXTO E IDENTIFICACIÓN'!A9</f>
        <v>RET-6</v>
      </c>
      <c r="B9" s="263" t="str">
        <f>+'2 CONTEXTO E IDENTIFICACIÓN'!J9</f>
        <v>Posibilidad de afectación reputacional por incumplimiento en los términos establecidos (en ley quinta) a causa de Demora en la emisión de las respuestas (control político, derechos de petición, proposiciones, citaciones a debates de control política).</v>
      </c>
      <c r="C9" s="264">
        <v>1000</v>
      </c>
      <c r="D9" s="265" t="str">
        <f t="shared" ref="D9:D28" si="0">+IF(C9="","",IF(C9&lt;=$S$9,$Q$9,IF(C9&lt;=$S$10,$Q$10,IF(C9&lt;=$S$11,$Q$11,IF(C9&lt;=$S$12,$Q$12,IF(C9&gt;=$R$13,$Q$13,""))))))</f>
        <v>La actividad que conlleva el riesgo se ejecuta mínimo 500 veces al año y máximo 5.000 veces por año</v>
      </c>
      <c r="E9" s="266">
        <f t="shared" ref="E9:E28" si="1">+IF(D9="","",IF(D9=$Q$9,$T$9,IF(D9=$Q$10,$T$10,IF(D9=$Q$11,$T$11,IF(D9=$Q$12,$T$12,IF(D9=$Q$13,$T$13))))))</f>
        <v>0.8</v>
      </c>
      <c r="F9" s="267" t="str">
        <f t="shared" ref="F9:F28" si="2">+IF(D9="","",IF(D9=$Q$9,$P$9,IF(D9=$Q$10,$P$10,IF(D9=$Q$11,$P$11,IF(D9=$Q$12,$P$12,IF(D9=$Q$13,$P$13))))))</f>
        <v>Alta</v>
      </c>
      <c r="G9" s="268" t="s">
        <v>234</v>
      </c>
      <c r="H9" s="269">
        <f>+IF(G9="","",IF(G9="N/A","",IF(OR(G9=$X$9,G9=$Y$9),$W$9,IF(OR(G9=$X$10,G9=$Y$10),$W$10,IF(OR(G9=$X$11,G9=$Y$11),$W$11,IF(OR(G9=$X$12,G9=$Y$12),$W$12,IF(OR(G9=$X$13,G9=$Y$13),$W$13)))))))</f>
        <v>0.2</v>
      </c>
      <c r="I9" s="270" t="str">
        <f t="shared" ref="I9:I28" si="3">+IF(G9="","",IF(G9="N/A","",IF(OR(G9=$X$9,G9=$Y$9),$V$9,IF(OR(G9=$X$10,G9=$Y$10),$V$10,IF(OR(G9=$X$11,G9=$Y$11),$V$11,IF(OR(G9=$X$12,G9=$Y$12),$V$12,IF(OR(G9=$X$13,G9=$Y$13),$V$13)))))))</f>
        <v>Leve</v>
      </c>
      <c r="J9" s="268" t="s">
        <v>253</v>
      </c>
      <c r="K9" s="269">
        <f t="shared" ref="K9:K28" si="4">+IF(J9="","",IF(J9="N/A","",IF(OR(J9=$X$9,J9=$Y$9),$W$9,IF(OR(J9=$X$10,J9=$Y$10),$W$10,IF(OR(J9=$X$11,J9=$Y$11),$W$11,IF(OR(J9=$X$12,J9=$Y$12),$W$12,IF(OR(J9=$X$13,J9=$Y$13),$W$13)))))))</f>
        <v>1</v>
      </c>
      <c r="L9" s="270" t="str">
        <f t="shared" ref="L9:L28" si="5">+IF(J9="","",IF(J9="N/A","",IF(OR(J9=$X$9,J9=$Y$9),$V$9,IF(OR(J9=$X$10,J9=$Y$10),$V$10,IF(OR(J9=$X$11,J9=$Y$11),$V$11,IF(OR(J9=$X$12,J9=$Y$12),$V$12,IF(OR(J9=$X$13,J9=$Y$13),$V$13)))))))</f>
        <v>Catastrófico</v>
      </c>
      <c r="M9" s="271">
        <f>+IF(H9="",K9,IF(K9="",H9,IF(H9&gt;K9,H9,K9)))</f>
        <v>1</v>
      </c>
      <c r="N9" s="272" t="str">
        <f>+IF(M9="","",IF(M9=$W$9,$V$9,IF(M9=$W$10,$V$10,IF(M9=$W$11,$V$11,IF(M9=$W$12,$V$12,IF(M9=$W$13,$V$13))))))</f>
        <v>Catastrófico</v>
      </c>
      <c r="P9" s="135" t="s">
        <v>231</v>
      </c>
      <c r="Q9" s="273" t="s">
        <v>232</v>
      </c>
      <c r="R9" s="274">
        <v>0</v>
      </c>
      <c r="S9" s="274">
        <v>2</v>
      </c>
      <c r="T9" s="137">
        <v>0.2</v>
      </c>
      <c r="V9" s="135" t="s">
        <v>233</v>
      </c>
      <c r="W9" s="136">
        <v>0.2</v>
      </c>
      <c r="X9" s="273" t="s">
        <v>234</v>
      </c>
      <c r="Y9" s="275" t="s">
        <v>230</v>
      </c>
    </row>
    <row r="10" spans="1:25" ht="147.65" customHeight="1" x14ac:dyDescent="0.35">
      <c r="A10" s="148">
        <f>'2 CONTEXTO E IDENTIFICACIÓN'!A10</f>
        <v>0</v>
      </c>
      <c r="B10" s="263" t="str">
        <f>+'2 CONTEXTO E IDENTIFICACIÓN'!J10</f>
        <v xml:space="preserve">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235</v>
      </c>
      <c r="Q10" s="277" t="s">
        <v>236</v>
      </c>
      <c r="R10" s="274">
        <v>3</v>
      </c>
      <c r="S10" s="274">
        <v>24</v>
      </c>
      <c r="T10" s="137">
        <v>0.4</v>
      </c>
      <c r="V10" s="139" t="s">
        <v>237</v>
      </c>
      <c r="W10" s="136">
        <v>0.4</v>
      </c>
      <c r="X10" s="277" t="s">
        <v>229</v>
      </c>
      <c r="Y10" s="278" t="s">
        <v>238</v>
      </c>
    </row>
    <row r="11" spans="1:25" ht="93" customHeight="1" x14ac:dyDescent="0.35">
      <c r="A11" s="148">
        <f>'2 CONTEXTO E IDENTIFICACIÓN'!A11</f>
        <v>0</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239</v>
      </c>
      <c r="Q11" s="277" t="s">
        <v>240</v>
      </c>
      <c r="R11" s="274">
        <v>25</v>
      </c>
      <c r="S11" s="274">
        <v>500</v>
      </c>
      <c r="T11" s="137">
        <v>0.6</v>
      </c>
      <c r="V11" s="147" t="s">
        <v>241</v>
      </c>
      <c r="W11" s="136">
        <v>0.6</v>
      </c>
      <c r="X11" s="277" t="s">
        <v>242</v>
      </c>
      <c r="Y11" s="278" t="s">
        <v>243</v>
      </c>
    </row>
    <row r="12" spans="1:25" ht="93" customHeight="1" x14ac:dyDescent="0.35">
      <c r="A12" s="148" t="str">
        <f>'2 CONTEXTO E IDENTIFICACIÓN'!A12</f>
        <v>R4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244</v>
      </c>
      <c r="Q12" s="277" t="s">
        <v>245</v>
      </c>
      <c r="R12" s="274">
        <v>5001</v>
      </c>
      <c r="S12" s="274">
        <v>5000</v>
      </c>
      <c r="T12" s="137">
        <v>0.8</v>
      </c>
      <c r="V12" s="150" t="s">
        <v>246</v>
      </c>
      <c r="W12" s="136">
        <v>0.8</v>
      </c>
      <c r="X12" s="277" t="s">
        <v>247</v>
      </c>
      <c r="Y12" s="278" t="s">
        <v>248</v>
      </c>
    </row>
    <row r="13" spans="1:25" ht="93" customHeight="1" x14ac:dyDescent="0.3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249</v>
      </c>
      <c r="Q13" s="277" t="s">
        <v>250</v>
      </c>
      <c r="R13" s="274">
        <v>5001</v>
      </c>
      <c r="S13" s="274"/>
      <c r="T13" s="137">
        <v>1</v>
      </c>
      <c r="V13" s="151" t="s">
        <v>251</v>
      </c>
      <c r="W13" s="136">
        <v>1</v>
      </c>
      <c r="X13" s="277" t="s">
        <v>252</v>
      </c>
      <c r="Y13" s="278" t="s">
        <v>253</v>
      </c>
    </row>
    <row r="14" spans="1:25" ht="93" customHeight="1" thickBot="1" x14ac:dyDescent="0.4">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254</v>
      </c>
      <c r="Y14" s="282" t="s">
        <v>254</v>
      </c>
    </row>
    <row r="15" spans="1:25" ht="93" customHeight="1" x14ac:dyDescent="0.3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3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3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3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3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3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3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3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3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3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3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3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3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4">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0" activePane="bottomRight" state="frozen"/>
      <selection pane="topRight" activeCell="B1" sqref="B1"/>
      <selection pane="bottomLeft" activeCell="A7" sqref="A7"/>
      <selection pane="bottomRight" activeCell="M11" sqref="M11"/>
    </sheetView>
  </sheetViews>
  <sheetFormatPr baseColWidth="10" defaultColWidth="0" defaultRowHeight="13.5" x14ac:dyDescent="0.35"/>
  <cols>
    <col min="1" max="1" width="18.26953125" style="125" customWidth="1"/>
    <col min="2" max="2" width="29.453125" style="126" customWidth="1"/>
    <col min="3" max="3" width="16.453125" style="125" customWidth="1"/>
    <col min="4" max="4" width="12.453125" style="126" customWidth="1"/>
    <col min="5" max="5" width="25" style="126" customWidth="1"/>
    <col min="6" max="6" width="3.81640625" style="126" customWidth="1"/>
    <col min="7" max="7" width="7.453125" style="126" customWidth="1"/>
    <col min="8" max="8" width="14" style="126" customWidth="1"/>
    <col min="9" max="9" width="13.81640625" style="126" customWidth="1"/>
    <col min="10" max="13" width="12.453125" style="126" customWidth="1"/>
    <col min="14" max="14" width="3.81640625" style="126" customWidth="1"/>
    <col min="15" max="15" width="4.81640625" style="125" hidden="1" customWidth="1"/>
    <col min="16" max="16" width="6.453125" style="125" hidden="1" customWidth="1"/>
    <col min="17" max="17" width="11" style="125" hidden="1" customWidth="1"/>
    <col min="18" max="22" width="12" style="125" hidden="1" customWidth="1"/>
    <col min="23" max="23" width="11.453125" style="125" customWidth="1"/>
    <col min="24" max="27" width="11.453125" style="125" hidden="1" customWidth="1"/>
    <col min="28" max="28" width="5.453125" style="125" hidden="1" customWidth="1"/>
    <col min="29" max="29" width="26.81640625" style="125" hidden="1" customWidth="1"/>
    <col min="30" max="34" width="22.81640625" style="126" hidden="1" customWidth="1"/>
    <col min="35" max="35" width="23.453125" style="125" hidden="1" customWidth="1"/>
    <col min="36" max="263" width="11.453125" style="125" hidden="1" customWidth="1"/>
    <col min="264" max="264" width="12.453125" style="125" hidden="1" customWidth="1"/>
    <col min="265" max="265" width="47" style="125" hidden="1" customWidth="1"/>
    <col min="266" max="266" width="35" style="125" hidden="1" customWidth="1"/>
    <col min="267" max="16384" width="14.453125" style="125" hidden="1"/>
  </cols>
  <sheetData>
    <row r="1" spans="1:36" s="115" customFormat="1" ht="70.5" customHeight="1" x14ac:dyDescent="0.3">
      <c r="A1" s="554" t="str">
        <f>+'2 CONTEXTO E IDENTIFICACIÓN'!A1</f>
        <v>FORMATO MAPA DE RIESGOS
PROCESO: DIRECCIONAMIENTO ESTRATÉGICO
Versión: 01 Fecha: 04/03/2026 Código:  DET-F-52</v>
      </c>
      <c r="B1" s="555"/>
      <c r="C1" s="555"/>
      <c r="D1" s="555"/>
      <c r="E1" s="555"/>
      <c r="F1" s="555"/>
      <c r="G1" s="555"/>
      <c r="H1" s="555"/>
      <c r="I1" s="555"/>
      <c r="J1" s="555"/>
      <c r="K1" s="555"/>
      <c r="L1" s="555"/>
      <c r="M1" s="555"/>
      <c r="N1" s="555"/>
      <c r="O1" s="555"/>
      <c r="P1" s="555"/>
      <c r="Q1" s="555"/>
      <c r="R1" s="555"/>
      <c r="S1" s="555"/>
      <c r="T1" s="555"/>
      <c r="U1" s="555"/>
      <c r="V1" s="555"/>
      <c r="W1" s="555"/>
      <c r="AD1" s="180"/>
      <c r="AE1" s="180"/>
      <c r="AF1" s="180"/>
      <c r="AG1" s="180"/>
      <c r="AH1" s="180"/>
    </row>
    <row r="2" spans="1:36" s="115" customFormat="1" ht="36" customHeight="1" x14ac:dyDescent="0.3">
      <c r="A2" s="384" t="str">
        <f>+'2 CONTEXTO E IDENTIFICACIÓN'!A2</f>
        <v>VERSIÓN:</v>
      </c>
      <c r="B2" s="385"/>
      <c r="C2" s="386"/>
      <c r="D2" s="181">
        <f>'2 CONTEXTO E IDENTIFICACIÓN'!B2</f>
        <v>1</v>
      </c>
      <c r="E2" s="182"/>
      <c r="F2" s="182"/>
      <c r="G2" s="182"/>
      <c r="I2" s="118" t="str">
        <f>+'2 CONTEXTO E IDENTIFICACIÓN'!$I$4</f>
        <v>Elaboración o Actualización:</v>
      </c>
      <c r="J2" s="119">
        <f>'2 CONTEXTO E IDENTIFICACIÓN'!J4</f>
        <v>46140</v>
      </c>
      <c r="K2" s="120"/>
      <c r="L2" s="120"/>
      <c r="M2" s="183"/>
      <c r="N2" s="182"/>
      <c r="AD2" s="180"/>
      <c r="AE2" s="180"/>
      <c r="AF2" s="180"/>
      <c r="AG2" s="180"/>
      <c r="AH2" s="180"/>
    </row>
    <row r="3" spans="1:36" s="115" customFormat="1" ht="28" customHeight="1" x14ac:dyDescent="0.3">
      <c r="A3" s="184"/>
      <c r="B3" s="182"/>
      <c r="C3" s="185"/>
      <c r="D3" s="183"/>
      <c r="E3" s="182"/>
      <c r="F3" s="182"/>
      <c r="G3" s="182"/>
      <c r="I3" s="174" t="str">
        <f>+'2 CONTEXTO E IDENTIFICACIÓN'!$E$5</f>
        <v xml:space="preserve">Vigencia: </v>
      </c>
      <c r="J3" s="175">
        <f>'2 CONTEXTO E IDENTIFICACIÓN'!G5</f>
        <v>46174</v>
      </c>
      <c r="K3" s="186" t="s">
        <v>52</v>
      </c>
      <c r="L3" s="173">
        <f>'2 CONTEXTO E IDENTIFICACIÓN'!J5</f>
        <v>46387</v>
      </c>
      <c r="M3" s="183"/>
      <c r="N3" s="182"/>
      <c r="AD3" s="180"/>
      <c r="AE3" s="180"/>
      <c r="AF3" s="180"/>
      <c r="AG3" s="180"/>
      <c r="AH3" s="180"/>
    </row>
    <row r="4" spans="1:36" s="115" customFormat="1" ht="28" customHeight="1" thickBot="1" x14ac:dyDescent="0.35">
      <c r="A4" s="184"/>
      <c r="B4" s="182"/>
      <c r="C4" s="185"/>
      <c r="D4" s="183"/>
      <c r="E4" s="182"/>
      <c r="F4" s="182"/>
      <c r="G4" s="182"/>
      <c r="I4" s="187"/>
      <c r="J4" s="188"/>
      <c r="K4" s="189"/>
      <c r="L4" s="190"/>
      <c r="M4" s="183"/>
      <c r="N4" s="182"/>
      <c r="AD4" s="180"/>
      <c r="AE4" s="180"/>
      <c r="AF4" s="180"/>
      <c r="AG4" s="180"/>
      <c r="AH4" s="180"/>
    </row>
    <row r="5" spans="1:36" s="115" customFormat="1" ht="20.5" thickBot="1" x14ac:dyDescent="0.35">
      <c r="A5" s="116" t="s">
        <v>47</v>
      </c>
      <c r="B5" s="542" t="str">
        <f>'2 CONTEXTO E IDENTIFICACIÓN'!B4</f>
        <v>Ministerio de Vivienda, Ciudad y Territorio</v>
      </c>
      <c r="C5" s="543"/>
      <c r="D5" s="544"/>
      <c r="I5" s="191" t="s">
        <v>331</v>
      </c>
      <c r="J5" s="192" t="s">
        <v>330</v>
      </c>
      <c r="K5" s="193" t="s">
        <v>332</v>
      </c>
      <c r="L5" s="194" t="s">
        <v>333</v>
      </c>
      <c r="AD5" s="180"/>
      <c r="AE5" s="180"/>
      <c r="AF5" s="180"/>
      <c r="AG5" s="180"/>
      <c r="AH5" s="180"/>
    </row>
    <row r="6" spans="1:36" s="115" customFormat="1" ht="14" thickBot="1" x14ac:dyDescent="0.35">
      <c r="A6" s="116" t="s">
        <v>48</v>
      </c>
      <c r="B6" s="434" t="str">
        <f>'2 CONTEXTO E IDENTIFICACIÓN'!F4</f>
        <v>Relaciones Estratégicas</v>
      </c>
      <c r="C6" s="535"/>
      <c r="D6" s="535"/>
      <c r="AD6" s="180"/>
      <c r="AE6" s="180"/>
      <c r="AF6" s="180"/>
      <c r="AG6" s="180"/>
      <c r="AH6" s="180"/>
    </row>
    <row r="7" spans="1:36" s="115" customFormat="1" ht="14" thickBot="1" x14ac:dyDescent="0.35">
      <c r="A7" s="195"/>
      <c r="B7" s="196"/>
      <c r="C7" s="196"/>
      <c r="D7" s="183"/>
      <c r="G7" s="551" t="s">
        <v>255</v>
      </c>
      <c r="H7" s="552"/>
      <c r="I7" s="552"/>
      <c r="J7" s="552"/>
      <c r="K7" s="552"/>
      <c r="L7" s="552"/>
      <c r="M7" s="553"/>
      <c r="O7" s="197"/>
      <c r="P7" s="197"/>
      <c r="Q7" s="198"/>
      <c r="R7" s="558" t="s">
        <v>122</v>
      </c>
      <c r="S7" s="558"/>
      <c r="T7" s="558"/>
      <c r="U7" s="558"/>
      <c r="V7" s="559"/>
      <c r="AD7" s="180"/>
      <c r="AE7" s="180"/>
      <c r="AF7" s="180"/>
      <c r="AG7" s="180"/>
      <c r="AH7" s="180"/>
    </row>
    <row r="8" spans="1:36" x14ac:dyDescent="0.35">
      <c r="A8" s="556"/>
      <c r="B8" s="557"/>
      <c r="C8" s="560" t="s">
        <v>256</v>
      </c>
      <c r="D8" s="560"/>
      <c r="E8" s="560"/>
      <c r="F8" s="179"/>
      <c r="G8" s="200"/>
      <c r="H8" s="201"/>
      <c r="I8" s="547" t="s">
        <v>122</v>
      </c>
      <c r="J8" s="547"/>
      <c r="K8" s="547"/>
      <c r="L8" s="547"/>
      <c r="M8" s="548"/>
      <c r="N8" s="179"/>
      <c r="O8" s="202"/>
      <c r="P8" s="202"/>
      <c r="R8" s="203">
        <v>0.2</v>
      </c>
      <c r="S8" s="203">
        <v>0.4</v>
      </c>
      <c r="T8" s="203">
        <v>0.6</v>
      </c>
      <c r="U8" s="203">
        <v>0.8</v>
      </c>
      <c r="V8" s="204">
        <v>1</v>
      </c>
      <c r="W8" s="205"/>
      <c r="X8" s="205"/>
      <c r="Y8" s="205"/>
      <c r="Z8" s="205"/>
      <c r="AA8" s="205"/>
      <c r="AB8" s="205"/>
      <c r="AC8" s="205"/>
    </row>
    <row r="9" spans="1:36" ht="27" x14ac:dyDescent="0.3">
      <c r="A9" s="206" t="s">
        <v>257</v>
      </c>
      <c r="B9" s="207" t="s">
        <v>258</v>
      </c>
      <c r="C9" s="199" t="s">
        <v>214</v>
      </c>
      <c r="D9" s="199" t="s">
        <v>215</v>
      </c>
      <c r="E9" s="199" t="s">
        <v>43</v>
      </c>
      <c r="F9" s="179"/>
      <c r="G9" s="208"/>
      <c r="H9" s="209"/>
      <c r="I9" s="210" t="s">
        <v>233</v>
      </c>
      <c r="J9" s="210" t="s">
        <v>237</v>
      </c>
      <c r="K9" s="210" t="s">
        <v>241</v>
      </c>
      <c r="L9" s="210" t="s">
        <v>246</v>
      </c>
      <c r="M9" s="211" t="s">
        <v>251</v>
      </c>
      <c r="N9" s="179"/>
      <c r="O9" s="202"/>
      <c r="P9" s="202"/>
      <c r="Q9" s="212"/>
      <c r="R9" s="213" t="s">
        <v>233</v>
      </c>
      <c r="S9" s="213" t="s">
        <v>237</v>
      </c>
      <c r="T9" s="213" t="s">
        <v>241</v>
      </c>
      <c r="U9" s="213" t="s">
        <v>246</v>
      </c>
      <c r="V9" s="214" t="s">
        <v>251</v>
      </c>
      <c r="Y9" s="205"/>
      <c r="Z9" s="205"/>
      <c r="AA9" s="215"/>
      <c r="AB9" s="215"/>
      <c r="AC9" s="215"/>
      <c r="AD9" s="215"/>
      <c r="AE9" s="215"/>
      <c r="AF9" s="215"/>
      <c r="AG9" s="215"/>
      <c r="AH9" s="215"/>
      <c r="AI9" s="215"/>
      <c r="AJ9" s="215"/>
    </row>
    <row r="10" spans="1:36" ht="125.25" customHeight="1" x14ac:dyDescent="0.3">
      <c r="A10" s="216" t="str">
        <f>'2 CONTEXTO E IDENTIFICACIÓN'!A9</f>
        <v>RET-6</v>
      </c>
      <c r="B10" s="217" t="str">
        <f>+'2 CONTEXTO E IDENTIFICACIÓN'!J9</f>
        <v>Posibilidad de afectación reputacional por incumplimiento en los términos establecidos (en ley quinta) a causa de Demora en la emisión de las respuestas (control político, derechos de petición, proposiciones, citaciones a debates de control política).</v>
      </c>
      <c r="C10" s="168" t="str">
        <f>+'3 PROBABIL E IMPACTO INHERENTE'!F9</f>
        <v>Alta</v>
      </c>
      <c r="D10" s="168" t="str">
        <f>+'3 PROBABIL E IMPACTO INHERENTE'!N9</f>
        <v>Catastrófico</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Extremo</v>
      </c>
      <c r="F10" s="218"/>
      <c r="G10" s="549" t="s">
        <v>103</v>
      </c>
      <c r="H10" s="219" t="s">
        <v>249</v>
      </c>
      <c r="I10" s="372"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372"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372"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372"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373"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45" t="s">
        <v>103</v>
      </c>
      <c r="P10" s="222">
        <v>1</v>
      </c>
      <c r="Q10" s="213" t="s">
        <v>249</v>
      </c>
      <c r="R10" s="220" t="s">
        <v>259</v>
      </c>
      <c r="S10" s="220" t="s">
        <v>259</v>
      </c>
      <c r="T10" s="220" t="s">
        <v>259</v>
      </c>
      <c r="U10" s="220" t="s">
        <v>259</v>
      </c>
      <c r="V10" s="221" t="s">
        <v>260</v>
      </c>
      <c r="Y10" s="205"/>
      <c r="Z10" s="205"/>
      <c r="AA10" s="215"/>
      <c r="AB10" s="215"/>
      <c r="AC10" s="215"/>
      <c r="AD10" s="223"/>
      <c r="AE10" s="223"/>
      <c r="AF10" s="223"/>
      <c r="AG10" s="223"/>
      <c r="AH10" s="223"/>
      <c r="AI10" s="215"/>
      <c r="AJ10" s="215"/>
    </row>
    <row r="11" spans="1:36" ht="93" customHeight="1" x14ac:dyDescent="0.3">
      <c r="A11" s="216">
        <f>'2 CONTEXTO E IDENTIFICACIÓN'!A10</f>
        <v>0</v>
      </c>
      <c r="B11" s="217" t="str">
        <f>+'2 CONTEXTO E IDENTIFICACIÓN'!J10</f>
        <v xml:space="preserve">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549"/>
      <c r="H11" s="219" t="s">
        <v>244</v>
      </c>
      <c r="I11" s="37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37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372"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372"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373"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RET-6                   </v>
      </c>
      <c r="N11" s="218"/>
      <c r="O11" s="545"/>
      <c r="P11" s="222">
        <v>0.8</v>
      </c>
      <c r="Q11" s="213" t="s">
        <v>244</v>
      </c>
      <c r="R11" s="224" t="s">
        <v>241</v>
      </c>
      <c r="S11" s="224" t="s">
        <v>241</v>
      </c>
      <c r="T11" s="220" t="s">
        <v>259</v>
      </c>
      <c r="U11" s="220" t="s">
        <v>259</v>
      </c>
      <c r="V11" s="221" t="s">
        <v>260</v>
      </c>
      <c r="Y11" s="205"/>
      <c r="Z11" s="205"/>
      <c r="AA11" s="215"/>
      <c r="AB11" s="225"/>
      <c r="AC11" s="226"/>
      <c r="AD11" s="223"/>
      <c r="AE11" s="223"/>
      <c r="AF11" s="223"/>
      <c r="AG11" s="223"/>
      <c r="AH11" s="223"/>
      <c r="AI11" s="215"/>
      <c r="AJ11" s="215"/>
    </row>
    <row r="12" spans="1:36" ht="93" customHeight="1" x14ac:dyDescent="0.3">
      <c r="A12" s="216">
        <f>'2 CONTEXTO E IDENTIFICACIÓN'!A11</f>
        <v>0</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49"/>
      <c r="H12" s="219" t="s">
        <v>239</v>
      </c>
      <c r="I12" s="37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37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37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372"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373"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45"/>
      <c r="P12" s="222">
        <v>0.6</v>
      </c>
      <c r="Q12" s="213" t="s">
        <v>239</v>
      </c>
      <c r="R12" s="224" t="s">
        <v>241</v>
      </c>
      <c r="S12" s="224" t="s">
        <v>241</v>
      </c>
      <c r="T12" s="224" t="s">
        <v>241</v>
      </c>
      <c r="U12" s="220" t="s">
        <v>259</v>
      </c>
      <c r="V12" s="221" t="s">
        <v>260</v>
      </c>
      <c r="Y12" s="205"/>
      <c r="Z12" s="205"/>
      <c r="AA12" s="215"/>
      <c r="AB12" s="225"/>
      <c r="AC12" s="226"/>
      <c r="AD12" s="223"/>
      <c r="AE12" s="223"/>
      <c r="AF12" s="223"/>
      <c r="AG12" s="223"/>
      <c r="AH12" s="227"/>
      <c r="AI12" s="215"/>
      <c r="AJ12" s="215"/>
    </row>
    <row r="13" spans="1:36" ht="93" customHeight="1" x14ac:dyDescent="0.3">
      <c r="A13" s="216" t="str">
        <f>'2 CONTEXTO E IDENTIFICACIÓN'!A12</f>
        <v>R4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49"/>
      <c r="H13" s="219" t="s">
        <v>235</v>
      </c>
      <c r="I13" s="375"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37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37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372"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373"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45"/>
      <c r="P13" s="222">
        <v>0.4</v>
      </c>
      <c r="Q13" s="213" t="s">
        <v>235</v>
      </c>
      <c r="R13" s="228" t="s">
        <v>261</v>
      </c>
      <c r="S13" s="224" t="s">
        <v>241</v>
      </c>
      <c r="T13" s="224" t="s">
        <v>241</v>
      </c>
      <c r="U13" s="220" t="s">
        <v>259</v>
      </c>
      <c r="V13" s="221" t="s">
        <v>260</v>
      </c>
      <c r="Y13" s="205"/>
      <c r="Z13" s="205"/>
      <c r="AA13" s="215"/>
      <c r="AB13" s="225"/>
      <c r="AC13" s="226"/>
      <c r="AD13" s="223"/>
      <c r="AE13" s="223"/>
      <c r="AF13" s="223"/>
      <c r="AG13" s="227"/>
      <c r="AH13" s="223"/>
      <c r="AI13" s="215"/>
      <c r="AJ13" s="215"/>
    </row>
    <row r="14" spans="1:36" ht="93" customHeight="1" thickBot="1" x14ac:dyDescent="0.3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550"/>
      <c r="H14" s="229" t="s">
        <v>231</v>
      </c>
      <c r="I14" s="376"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376"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377"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37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37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46"/>
      <c r="P14" s="234">
        <v>0.2</v>
      </c>
      <c r="Q14" s="235" t="s">
        <v>231</v>
      </c>
      <c r="R14" s="230" t="s">
        <v>261</v>
      </c>
      <c r="S14" s="230" t="s">
        <v>261</v>
      </c>
      <c r="T14" s="231" t="s">
        <v>241</v>
      </c>
      <c r="U14" s="232" t="s">
        <v>259</v>
      </c>
      <c r="V14" s="233" t="s">
        <v>260</v>
      </c>
      <c r="Y14" s="205"/>
      <c r="Z14" s="205"/>
      <c r="AA14" s="215"/>
      <c r="AB14" s="225"/>
      <c r="AC14" s="226"/>
      <c r="AD14" s="223"/>
      <c r="AE14" s="223"/>
      <c r="AF14" s="223"/>
      <c r="AG14" s="236"/>
      <c r="AH14" s="223"/>
      <c r="AI14" s="215"/>
      <c r="AJ14" s="215"/>
    </row>
    <row r="15" spans="1:36" ht="93" customHeight="1" x14ac:dyDescent="0.3">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3">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262</v>
      </c>
      <c r="T16" s="205"/>
      <c r="U16" s="205"/>
      <c r="V16" s="205"/>
      <c r="W16" s="205"/>
      <c r="X16" s="205"/>
      <c r="Y16" s="205"/>
      <c r="Z16" s="205"/>
      <c r="AA16" s="215"/>
      <c r="AB16" s="225"/>
      <c r="AC16" s="215"/>
      <c r="AD16" s="226"/>
      <c r="AE16" s="226"/>
      <c r="AF16" s="226"/>
      <c r="AG16" s="226"/>
      <c r="AH16" s="226"/>
      <c r="AI16" s="215"/>
      <c r="AJ16" s="215"/>
    </row>
    <row r="17" spans="1:36" ht="93" customHeight="1" x14ac:dyDescent="0.3">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260</v>
      </c>
      <c r="T17" s="205"/>
      <c r="U17" s="205"/>
      <c r="V17" s="205"/>
      <c r="W17" s="205"/>
      <c r="X17" s="205"/>
      <c r="Y17" s="205"/>
      <c r="Z17" s="205"/>
      <c r="AA17" s="215"/>
      <c r="AB17" s="215"/>
      <c r="AC17" s="215"/>
      <c r="AD17" s="223"/>
      <c r="AE17" s="223"/>
      <c r="AF17" s="223"/>
      <c r="AG17" s="223"/>
      <c r="AH17" s="223"/>
      <c r="AI17" s="215"/>
      <c r="AJ17" s="215"/>
    </row>
    <row r="18" spans="1:36" ht="93" customHeight="1" x14ac:dyDescent="0.3">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259</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3">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241</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3">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261</v>
      </c>
      <c r="Y20" s="239"/>
      <c r="Z20" s="239"/>
      <c r="AA20" s="215"/>
      <c r="AB20" s="215"/>
      <c r="AC20" s="215"/>
      <c r="AD20" s="223"/>
      <c r="AE20" s="223"/>
      <c r="AF20" s="223"/>
      <c r="AG20" s="223"/>
      <c r="AH20" s="223"/>
      <c r="AI20" s="215"/>
      <c r="AJ20" s="215"/>
    </row>
    <row r="21" spans="1:36" ht="93" customHeight="1" x14ac:dyDescent="0.3">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3">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3">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3">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3">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3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3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3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3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5" customHeight="1" x14ac:dyDescent="0.3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3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3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35">
      <c r="Y33" s="126"/>
      <c r="Z33" s="126"/>
      <c r="AA33" s="126"/>
      <c r="AB33" s="126"/>
      <c r="AC33" s="126"/>
    </row>
    <row r="34" spans="25:29" s="125" customFormat="1" ht="19.5" customHeight="1" x14ac:dyDescent="0.35">
      <c r="Y34" s="126"/>
      <c r="Z34" s="126"/>
      <c r="AA34" s="126"/>
      <c r="AB34" s="126"/>
      <c r="AC34" s="126"/>
    </row>
    <row r="35" spans="25:29" s="125" customFormat="1" ht="19.5" customHeight="1" x14ac:dyDescent="0.35">
      <c r="Y35" s="126"/>
      <c r="Z35" s="126"/>
      <c r="AA35" s="126"/>
      <c r="AB35" s="126"/>
      <c r="AC35" s="126"/>
    </row>
    <row r="36" spans="25:29" s="125" customFormat="1" ht="19.5" customHeight="1" x14ac:dyDescent="0.35">
      <c r="Y36" s="126"/>
      <c r="Z36" s="126"/>
      <c r="AA36" s="126"/>
      <c r="AB36" s="126"/>
      <c r="AC36" s="126"/>
    </row>
  </sheetData>
  <sheetProtection formatCells="0" formatColumns="0" formatRows="0" sort="0" autoFilter="0" pivotTables="0"/>
  <dataConsolidate/>
  <mergeCells count="11">
    <mergeCell ref="A1:W1"/>
    <mergeCell ref="A2:C2"/>
    <mergeCell ref="A8:B8"/>
    <mergeCell ref="R7:V7"/>
    <mergeCell ref="C8:E8"/>
    <mergeCell ref="O10:O14"/>
    <mergeCell ref="I8:M8"/>
    <mergeCell ref="G10:G14"/>
    <mergeCell ref="G7:M7"/>
    <mergeCell ref="B5:D5"/>
    <mergeCell ref="B6:D6"/>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abSelected="1" zoomScale="60" zoomScaleNormal="60" zoomScaleSheetLayoutView="85" workbookViewId="0">
      <selection activeCell="L8" sqref="L8"/>
    </sheetView>
  </sheetViews>
  <sheetFormatPr baseColWidth="10" defaultColWidth="11.453125" defaultRowHeight="13.5" x14ac:dyDescent="0.35"/>
  <cols>
    <col min="1" max="1" width="14.81640625" style="114" customWidth="1"/>
    <col min="2" max="2" width="29.453125" style="114" bestFit="1" customWidth="1"/>
    <col min="3" max="3" width="15.453125" style="114" customWidth="1"/>
    <col min="4" max="4" width="13.1796875" style="114" customWidth="1"/>
    <col min="5" max="5" width="10.1796875" style="114" customWidth="1"/>
    <col min="6" max="6" width="17.453125" style="114" customWidth="1"/>
    <col min="7" max="7" width="21.81640625" style="114" customWidth="1"/>
    <col min="8" max="8" width="36.54296875" style="114" customWidth="1"/>
    <col min="9" max="9" width="42.81640625" style="114" customWidth="1"/>
    <col min="10" max="10" width="15.453125" style="114" customWidth="1"/>
    <col min="11" max="11" width="12.1796875" style="171" customWidth="1"/>
    <col min="12" max="12" width="25.26953125" style="171" customWidth="1"/>
    <col min="13" max="13" width="19.453125" style="114" bestFit="1" customWidth="1"/>
    <col min="14" max="14" width="24.1796875" style="171" customWidth="1"/>
    <col min="15" max="15" width="20.81640625" style="171" customWidth="1"/>
    <col min="16" max="16" width="16.453125" style="171" bestFit="1" customWidth="1"/>
    <col min="17" max="17" width="16.453125" style="171" customWidth="1"/>
    <col min="18" max="18" width="13" style="171" customWidth="1"/>
    <col min="19" max="19" width="24.54296875" style="171" customWidth="1"/>
    <col min="20" max="20" width="16.54296875" style="171" customWidth="1"/>
    <col min="21" max="21" width="20.81640625" style="171" customWidth="1"/>
    <col min="22" max="22" width="31.26953125" style="123" customWidth="1"/>
    <col min="23" max="23" width="11.453125" style="114"/>
    <col min="24" max="24" width="21.453125" style="167" customWidth="1"/>
    <col min="25" max="25" width="7.453125" style="167" bestFit="1" customWidth="1"/>
    <col min="26" max="26" width="8.453125" style="167" bestFit="1" customWidth="1"/>
    <col min="27" max="16384" width="11.453125" style="114"/>
  </cols>
  <sheetData>
    <row r="1" spans="1:26" s="108" customFormat="1" ht="83.25" customHeight="1" x14ac:dyDescent="0.35">
      <c r="A1" s="382" t="str">
        <f>+'2 CONTEXTO E IDENTIFICACIÓN'!A1</f>
        <v>FORMATO MAPA DE RIESGOS
PROCESO: DIRECCIONAMIENTO ESTRATÉGICO
Versión: 01 Fecha: 04/03/2026 Código:  DET-F-52</v>
      </c>
      <c r="B1" s="383"/>
      <c r="C1" s="383"/>
      <c r="D1" s="383"/>
      <c r="E1" s="383"/>
      <c r="F1" s="383"/>
      <c r="G1" s="383"/>
      <c r="H1" s="383"/>
      <c r="I1" s="383"/>
      <c r="J1" s="383"/>
      <c r="K1" s="383"/>
      <c r="L1" s="383"/>
      <c r="M1" s="383"/>
      <c r="N1" s="383"/>
      <c r="O1" s="383"/>
      <c r="P1" s="383"/>
      <c r="Q1" s="383"/>
      <c r="R1" s="383"/>
      <c r="S1" s="383"/>
      <c r="T1" s="383"/>
      <c r="U1" s="383"/>
      <c r="V1" s="383"/>
      <c r="W1" s="114"/>
      <c r="X1" s="167"/>
      <c r="Y1" s="167"/>
      <c r="Z1" s="167"/>
    </row>
    <row r="2" spans="1:26" s="108" customFormat="1" ht="45" customHeight="1" x14ac:dyDescent="0.3">
      <c r="A2" s="384" t="str">
        <f>+'2 CONTEXTO E IDENTIFICACIÓN'!A2</f>
        <v>VERSIÓN:</v>
      </c>
      <c r="B2" s="385"/>
      <c r="C2" s="386"/>
      <c r="D2" s="109">
        <f>'2 CONTEXTO E IDENTIFICACIÓN'!B2</f>
        <v>1</v>
      </c>
      <c r="G2" s="118" t="str">
        <f>+'2 CONTEXTO E IDENTIFICACIÓN'!$I$4</f>
        <v>Elaboración o Actualización:</v>
      </c>
      <c r="H2" s="119">
        <f>'2 CONTEXTO E IDENTIFICACIÓN'!J4</f>
        <v>46140</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4" thickBot="1" x14ac:dyDescent="0.35">
      <c r="A3" s="116" t="s">
        <v>47</v>
      </c>
      <c r="B3" s="434" t="str">
        <f>'2 CONTEXTO E IDENTIFICACIÓN'!B4</f>
        <v>Ministerio de Vivienda, Ciudad y Territorio</v>
      </c>
      <c r="C3" s="434"/>
      <c r="D3" s="434"/>
      <c r="E3" s="117"/>
      <c r="G3" s="174" t="str">
        <f>+'2 CONTEXTO E IDENTIFICACIÓN'!$E$5</f>
        <v xml:space="preserve">Vigencia: </v>
      </c>
      <c r="H3" s="175">
        <f>'2 CONTEXTO E IDENTIFICACIÓN'!G5</f>
        <v>46174</v>
      </c>
      <c r="I3" s="117"/>
      <c r="J3" s="117"/>
      <c r="K3" s="121"/>
      <c r="L3" s="121"/>
      <c r="M3" s="117"/>
      <c r="N3" s="121"/>
      <c r="O3" s="121"/>
      <c r="P3" s="121"/>
      <c r="Q3" s="121"/>
      <c r="R3" s="121"/>
      <c r="S3" s="122"/>
      <c r="T3" s="122"/>
      <c r="U3" s="122"/>
      <c r="V3" s="123"/>
      <c r="W3" s="114"/>
      <c r="X3" s="115"/>
      <c r="Y3" s="115"/>
      <c r="Z3" s="115"/>
    </row>
    <row r="4" spans="1:26" s="126" customFormat="1" ht="16.5" customHeight="1" x14ac:dyDescent="0.35">
      <c r="A4" s="124" t="s">
        <v>48</v>
      </c>
      <c r="B4" s="435" t="str">
        <f>'2 CONTEXTO E IDENTIFICACIÓN'!F4</f>
        <v>Relaciones Estratégicas</v>
      </c>
      <c r="C4" s="436"/>
      <c r="D4" s="436"/>
      <c r="E4" s="125" t="s">
        <v>263</v>
      </c>
      <c r="G4" s="125"/>
      <c r="H4" s="125"/>
      <c r="I4" s="125"/>
      <c r="J4" s="398" t="s">
        <v>267</v>
      </c>
      <c r="K4" s="399"/>
      <c r="L4" s="399"/>
      <c r="M4" s="399"/>
      <c r="N4" s="399"/>
      <c r="O4" s="399"/>
      <c r="P4" s="399"/>
      <c r="Q4" s="399"/>
      <c r="R4" s="400"/>
      <c r="S4" s="395" t="s">
        <v>265</v>
      </c>
      <c r="T4" s="394" t="s">
        <v>299</v>
      </c>
      <c r="U4" s="394"/>
      <c r="V4" s="387" t="s">
        <v>319</v>
      </c>
      <c r="W4" s="114"/>
      <c r="X4" s="427" t="s">
        <v>266</v>
      </c>
      <c r="Y4" s="428"/>
      <c r="Z4" s="429"/>
    </row>
    <row r="5" spans="1:26" s="126" customFormat="1" ht="33" customHeight="1" x14ac:dyDescent="0.35">
      <c r="A5" s="404" t="s">
        <v>264</v>
      </c>
      <c r="B5" s="405"/>
      <c r="C5" s="405"/>
      <c r="D5" s="405"/>
      <c r="E5" s="405"/>
      <c r="F5" s="405"/>
      <c r="G5" s="405"/>
      <c r="H5" s="405"/>
      <c r="I5" s="406"/>
      <c r="J5" s="401"/>
      <c r="K5" s="402"/>
      <c r="L5" s="402"/>
      <c r="M5" s="402"/>
      <c r="N5" s="402"/>
      <c r="O5" s="402"/>
      <c r="P5" s="402"/>
      <c r="Q5" s="402"/>
      <c r="R5" s="403"/>
      <c r="S5" s="396"/>
      <c r="T5" s="394"/>
      <c r="U5" s="394"/>
      <c r="V5" s="387"/>
      <c r="W5" s="114"/>
      <c r="X5" s="176" t="s">
        <v>222</v>
      </c>
      <c r="Y5" s="177" t="s">
        <v>268</v>
      </c>
      <c r="Z5" s="178" t="s">
        <v>269</v>
      </c>
    </row>
    <row r="6" spans="1:26" ht="29.25" customHeight="1" x14ac:dyDescent="0.35">
      <c r="A6" s="387" t="s">
        <v>216</v>
      </c>
      <c r="B6" s="387" t="s">
        <v>217</v>
      </c>
      <c r="C6" s="387" t="s">
        <v>270</v>
      </c>
      <c r="D6" s="387" t="s">
        <v>271</v>
      </c>
      <c r="E6" s="389" t="s">
        <v>272</v>
      </c>
      <c r="F6" s="421" t="s">
        <v>30</v>
      </c>
      <c r="G6" s="422"/>
      <c r="H6" s="422"/>
      <c r="I6" s="389"/>
      <c r="J6" s="391" t="s">
        <v>315</v>
      </c>
      <c r="K6" s="392"/>
      <c r="L6" s="392"/>
      <c r="M6" s="392"/>
      <c r="N6" s="393"/>
      <c r="O6" s="391" t="s">
        <v>316</v>
      </c>
      <c r="P6" s="392"/>
      <c r="Q6" s="392"/>
      <c r="R6" s="393"/>
      <c r="S6" s="397"/>
      <c r="T6" s="394"/>
      <c r="U6" s="394"/>
      <c r="V6" s="387"/>
      <c r="X6" s="135" t="s">
        <v>231</v>
      </c>
      <c r="Y6" s="136">
        <v>0.01</v>
      </c>
      <c r="Z6" s="137">
        <v>0.2</v>
      </c>
    </row>
    <row r="7" spans="1:26" ht="54.5" thickBot="1" x14ac:dyDescent="0.4">
      <c r="A7" s="388"/>
      <c r="B7" s="388"/>
      <c r="C7" s="388"/>
      <c r="D7" s="388"/>
      <c r="E7" s="390"/>
      <c r="F7" s="124" t="s">
        <v>273</v>
      </c>
      <c r="G7" s="130" t="s">
        <v>274</v>
      </c>
      <c r="H7" s="130" t="s">
        <v>275</v>
      </c>
      <c r="I7" s="130" t="s">
        <v>276</v>
      </c>
      <c r="J7" s="124" t="s">
        <v>305</v>
      </c>
      <c r="K7" s="138" t="s">
        <v>33</v>
      </c>
      <c r="L7" s="138" t="s">
        <v>35</v>
      </c>
      <c r="M7" s="124" t="s">
        <v>36</v>
      </c>
      <c r="N7" s="138" t="s">
        <v>38</v>
      </c>
      <c r="O7" s="138" t="s">
        <v>87</v>
      </c>
      <c r="P7" s="138" t="s">
        <v>88</v>
      </c>
      <c r="Q7" s="138" t="s">
        <v>277</v>
      </c>
      <c r="R7" s="138" t="s">
        <v>278</v>
      </c>
      <c r="S7" s="138" t="s">
        <v>307</v>
      </c>
      <c r="T7" s="138" t="s">
        <v>300</v>
      </c>
      <c r="U7" s="138" t="s">
        <v>301</v>
      </c>
      <c r="V7" s="138" t="s">
        <v>279</v>
      </c>
      <c r="X7" s="139" t="s">
        <v>235</v>
      </c>
      <c r="Y7" s="136">
        <v>0.21</v>
      </c>
      <c r="Z7" s="137">
        <v>0.4</v>
      </c>
    </row>
    <row r="8" spans="1:26" ht="277" customHeight="1" x14ac:dyDescent="0.35">
      <c r="A8" s="407" t="str">
        <f>'2 CONTEXTO E IDENTIFICACIÓN'!A9</f>
        <v>RET-6</v>
      </c>
      <c r="B8" s="410" t="str">
        <f>+'2 CONTEXTO E IDENTIFICACIÓN'!J9</f>
        <v>Posibilidad de afectación reputacional por incumplimiento en los términos establecidos (en ley quinta) a causa de Demora en la emisión de las respuestas (control político, derechos de petición, proposiciones, citaciones a debates de control política).</v>
      </c>
      <c r="C8" s="413">
        <f>+'3 PROBABIL E IMPACTO INHERENTE'!E9</f>
        <v>0.8</v>
      </c>
      <c r="D8" s="416">
        <f>+'3 PROBABIL E IMPACTO INHERENTE'!M9</f>
        <v>1</v>
      </c>
      <c r="E8" s="140">
        <v>1</v>
      </c>
      <c r="F8" s="380" t="s">
        <v>361</v>
      </c>
      <c r="G8" s="381" t="s">
        <v>362</v>
      </c>
      <c r="H8" s="348" t="s">
        <v>363</v>
      </c>
      <c r="I8" s="143" t="str">
        <f t="shared" ref="I8:I71" si="0">+CONCATENATE(F8," ",G8," ",H8)</f>
        <v xml:space="preserve">El profesional designado por el (la) asesor (a) de despacho que ejerce como jefe de área revisa  cuando se requiera el cuadro de control con los tiempos de respuesta a las solicitudes allegadas y emiten las alertas que corresponda.
Como evidencia queda el excel con el estado de las solicitudes realizadas.
En caso de desviación o dificultad el jefe de dependencia realiza la delegación a otro colaborador del área para que pueda ejecutar la tarea.
</v>
      </c>
      <c r="J8" s="162" t="s">
        <v>97</v>
      </c>
      <c r="K8" s="144">
        <f>+IFERROR(VLOOKUP($J8,'11 FORMULAS'!$B$51:$C$53,2,0),"")</f>
        <v>0.25</v>
      </c>
      <c r="L8" s="144" t="str">
        <f>+IF(J8="Preventivo","Probabilidad",IF(J8="Detectivo","Probabilidad",IF(#REF!="Correctivo","Impacto","")))</f>
        <v>Probabilidad</v>
      </c>
      <c r="M8" s="145" t="s">
        <v>109</v>
      </c>
      <c r="N8" s="144">
        <f>+IFERROR(VLOOKUP($M8,'11 FORMULAS'!$B$54:$C$55,2,0),"")</f>
        <v>0.15</v>
      </c>
      <c r="O8" s="146" t="s">
        <v>99</v>
      </c>
      <c r="P8" s="146" t="s">
        <v>310</v>
      </c>
      <c r="Q8" s="146" t="s">
        <v>311</v>
      </c>
      <c r="R8" s="146" t="s">
        <v>102</v>
      </c>
      <c r="S8" s="144">
        <f t="shared" ref="S8:S39" si="1">+IFERROR($K8+$N8,"")</f>
        <v>0.4</v>
      </c>
      <c r="T8" s="144">
        <f>+IFERROR(C8*S8,"")</f>
        <v>0.32000000000000006</v>
      </c>
      <c r="U8" s="144">
        <f>+IFERROR(C8-T8,"")</f>
        <v>0.48</v>
      </c>
      <c r="V8" s="430">
        <f>100%-U8</f>
        <v>0.52</v>
      </c>
      <c r="X8" s="147" t="s">
        <v>239</v>
      </c>
      <c r="Y8" s="136">
        <v>0.41</v>
      </c>
      <c r="Z8" s="137">
        <v>0.6</v>
      </c>
    </row>
    <row r="9" spans="1:26" ht="181.5" customHeight="1" x14ac:dyDescent="0.35">
      <c r="A9" s="408"/>
      <c r="B9" s="411"/>
      <c r="C9" s="414"/>
      <c r="D9" s="417"/>
      <c r="E9" s="140">
        <v>2</v>
      </c>
      <c r="F9" s="141"/>
      <c r="G9" s="142"/>
      <c r="H9" s="142"/>
      <c r="I9" s="143" t="str">
        <f t="shared" si="0"/>
        <v xml:space="preserve">  </v>
      </c>
      <c r="J9" s="162"/>
      <c r="K9" s="144" t="str">
        <f>+IFERROR(VLOOKUP($J9,'11 FORMULAS'!$B$51:$C$53,2,0),"")</f>
        <v/>
      </c>
      <c r="L9" s="144" t="e">
        <f>+IF(J9="Preventivo","Probabilidad",IF(J9="Detectivo","Probabilidad",IF(#REF!="Correctivo","Impacto","")))</f>
        <v>#REF!</v>
      </c>
      <c r="M9" s="145"/>
      <c r="N9" s="144" t="str">
        <f>+IFERROR(VLOOKUP($M9,'11 FORMULAS'!$B$54:$C$55,2,0),"")</f>
        <v/>
      </c>
      <c r="O9" s="146"/>
      <c r="P9" s="146"/>
      <c r="Q9" s="146"/>
      <c r="R9" s="146"/>
      <c r="S9" s="144" t="str">
        <f t="shared" si="1"/>
        <v/>
      </c>
      <c r="T9" s="144" t="str">
        <f>+IFERROR(U8*S9,"")</f>
        <v/>
      </c>
      <c r="U9" s="144" t="str">
        <f>+IFERROR(U8-T9,"")</f>
        <v/>
      </c>
      <c r="V9" s="431"/>
      <c r="X9" s="150" t="s">
        <v>244</v>
      </c>
      <c r="Y9" s="136">
        <v>0.61</v>
      </c>
      <c r="Z9" s="137">
        <v>0.8</v>
      </c>
    </row>
    <row r="10" spans="1:26" ht="16" customHeight="1" x14ac:dyDescent="0.35">
      <c r="A10" s="408"/>
      <c r="B10" s="411"/>
      <c r="C10" s="414"/>
      <c r="D10" s="417"/>
      <c r="E10" s="140"/>
      <c r="F10" s="141"/>
      <c r="G10" s="142"/>
      <c r="H10" s="142"/>
      <c r="I10" s="143"/>
      <c r="J10" s="162"/>
      <c r="K10" s="144"/>
      <c r="L10" s="144"/>
      <c r="M10" s="145"/>
      <c r="N10" s="144"/>
      <c r="O10" s="146"/>
      <c r="P10" s="146"/>
      <c r="Q10" s="146"/>
      <c r="R10" s="146"/>
      <c r="S10" s="144"/>
      <c r="T10" s="144"/>
      <c r="U10" s="144"/>
      <c r="V10" s="431"/>
      <c r="X10" s="151" t="s">
        <v>249</v>
      </c>
      <c r="Y10" s="136">
        <v>0.81</v>
      </c>
      <c r="Z10" s="137">
        <v>1</v>
      </c>
    </row>
    <row r="11" spans="1:26" ht="16" customHeight="1" x14ac:dyDescent="0.35">
      <c r="A11" s="408"/>
      <c r="B11" s="411"/>
      <c r="C11" s="414"/>
      <c r="D11" s="417"/>
      <c r="E11" s="140"/>
      <c r="F11" s="141"/>
      <c r="G11" s="142"/>
      <c r="H11" s="142"/>
      <c r="I11" s="143"/>
      <c r="J11" s="162"/>
      <c r="K11" s="144"/>
      <c r="L11" s="144"/>
      <c r="M11" s="145"/>
      <c r="N11" s="144"/>
      <c r="O11" s="146"/>
      <c r="P11" s="146"/>
      <c r="Q11" s="146"/>
      <c r="R11" s="146"/>
      <c r="S11" s="144"/>
      <c r="T11" s="144"/>
      <c r="U11" s="144"/>
      <c r="V11" s="431"/>
      <c r="X11" s="152"/>
      <c r="Y11" s="152"/>
      <c r="Z11" s="152"/>
    </row>
    <row r="12" spans="1:26" ht="16" customHeight="1" x14ac:dyDescent="0.35">
      <c r="A12" s="408"/>
      <c r="B12" s="411"/>
      <c r="C12" s="414"/>
      <c r="D12" s="417"/>
      <c r="E12" s="140"/>
      <c r="F12" s="141"/>
      <c r="G12" s="142"/>
      <c r="H12" s="142"/>
      <c r="I12" s="149"/>
      <c r="J12" s="162"/>
      <c r="K12" s="144"/>
      <c r="L12" s="144"/>
      <c r="M12" s="145"/>
      <c r="N12" s="144"/>
      <c r="O12" s="146"/>
      <c r="P12" s="146"/>
      <c r="Q12" s="146"/>
      <c r="R12" s="146"/>
      <c r="S12" s="144"/>
      <c r="T12" s="144"/>
      <c r="U12" s="144"/>
      <c r="V12" s="431"/>
      <c r="X12" s="152"/>
      <c r="Y12" s="152"/>
      <c r="Z12" s="152"/>
    </row>
    <row r="13" spans="1:26" ht="16" customHeight="1" thickBot="1" x14ac:dyDescent="0.4">
      <c r="A13" s="409"/>
      <c r="B13" s="412"/>
      <c r="C13" s="415"/>
      <c r="D13" s="418"/>
      <c r="E13" s="154"/>
      <c r="F13" s="155"/>
      <c r="G13" s="156"/>
      <c r="H13" s="156"/>
      <c r="I13" s="149"/>
      <c r="J13" s="162"/>
      <c r="K13" s="144"/>
      <c r="L13" s="144"/>
      <c r="M13" s="145"/>
      <c r="N13" s="144"/>
      <c r="O13" s="146"/>
      <c r="P13" s="146"/>
      <c r="Q13" s="146"/>
      <c r="R13" s="146"/>
      <c r="S13" s="144"/>
      <c r="T13" s="144"/>
      <c r="U13" s="144"/>
      <c r="V13" s="432"/>
      <c r="X13" s="152"/>
      <c r="Y13" s="152"/>
      <c r="Z13" s="152"/>
    </row>
    <row r="14" spans="1:26" ht="252" customHeight="1" x14ac:dyDescent="0.35">
      <c r="A14" s="407">
        <f>'2 CONTEXTO E IDENTIFICACIÓN'!A10</f>
        <v>0</v>
      </c>
      <c r="B14" s="410" t="str">
        <f>+'2 CONTEXTO E IDENTIFICACIÓN'!J10</f>
        <v xml:space="preserve"> por a causa de </v>
      </c>
      <c r="C14" s="437" t="str">
        <f>+'3 PROBABIL E IMPACTO INHERENTE'!E10</f>
        <v/>
      </c>
      <c r="D14" s="416" t="str">
        <f>+'3 PROBABIL E IMPACTO INHERENTE'!M10</f>
        <v/>
      </c>
      <c r="E14" s="157">
        <v>1</v>
      </c>
      <c r="F14" s="158"/>
      <c r="G14" s="159"/>
      <c r="H14" s="159"/>
      <c r="I14" s="149" t="str">
        <f t="shared" si="0"/>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1"/>
        <v/>
      </c>
      <c r="T14" s="144" t="str">
        <f>+IFERROR(C14*S14,"")</f>
        <v/>
      </c>
      <c r="U14" s="144" t="str">
        <f>+IFERROR(S14-T14,"")</f>
        <v/>
      </c>
      <c r="V14" s="430" t="e">
        <f>100%-U14-U15</f>
        <v>#VALUE!</v>
      </c>
      <c r="X14" s="152"/>
      <c r="Y14" s="160"/>
      <c r="Z14" s="160"/>
    </row>
    <row r="15" spans="1:26" ht="268" customHeight="1" x14ac:dyDescent="0.35">
      <c r="A15" s="408"/>
      <c r="B15" s="411"/>
      <c r="C15" s="438"/>
      <c r="D15" s="417"/>
      <c r="E15" s="140">
        <v>2</v>
      </c>
      <c r="F15" s="161"/>
      <c r="G15" s="162"/>
      <c r="H15" s="162"/>
      <c r="I15" s="149" t="str">
        <f t="shared" si="0"/>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1"/>
        <v/>
      </c>
      <c r="T15" s="144" t="str">
        <f>+IFERROR(U14*S15,"")</f>
        <v/>
      </c>
      <c r="U15" s="144" t="str">
        <f>+IFERROR(U14-T15,"")</f>
        <v/>
      </c>
      <c r="V15" s="431"/>
      <c r="X15" s="152"/>
      <c r="Y15" s="160"/>
      <c r="Z15" s="160"/>
    </row>
    <row r="16" spans="1:26" ht="15.65" customHeight="1" x14ac:dyDescent="0.35">
      <c r="A16" s="408"/>
      <c r="B16" s="411"/>
      <c r="C16" s="438"/>
      <c r="D16" s="417"/>
      <c r="E16" s="140">
        <v>3</v>
      </c>
      <c r="F16" s="161"/>
      <c r="G16" s="162"/>
      <c r="H16" s="162"/>
      <c r="I16" s="149" t="str">
        <f t="shared" si="0"/>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1"/>
        <v/>
      </c>
      <c r="T16" s="144" t="str">
        <f>+IFERROR(U15*S16,"")</f>
        <v/>
      </c>
      <c r="U16" s="144" t="str">
        <f>+IFERROR(U15-T16,"")</f>
        <v/>
      </c>
      <c r="V16" s="431"/>
      <c r="X16" s="152"/>
      <c r="Y16" s="160"/>
      <c r="Z16" s="160"/>
    </row>
    <row r="17" spans="1:26" ht="15.65" customHeight="1" x14ac:dyDescent="0.35">
      <c r="A17" s="419"/>
      <c r="B17" s="420"/>
      <c r="C17" s="438"/>
      <c r="D17" s="440"/>
      <c r="E17" s="140">
        <v>4</v>
      </c>
      <c r="F17" s="163"/>
      <c r="G17" s="164"/>
      <c r="H17" s="164"/>
      <c r="I17" s="149" t="str">
        <f t="shared" si="0"/>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1"/>
        <v/>
      </c>
      <c r="T17" s="144" t="str">
        <f>+IFERROR(U16*S17,"")</f>
        <v/>
      </c>
      <c r="U17" s="144" t="str">
        <f>+IFERROR(U16-T17,"")</f>
        <v/>
      </c>
      <c r="V17" s="431"/>
      <c r="X17" s="152"/>
      <c r="Y17" s="160"/>
      <c r="Z17" s="160"/>
    </row>
    <row r="18" spans="1:26" ht="15.65" customHeight="1" x14ac:dyDescent="0.35">
      <c r="A18" s="419"/>
      <c r="B18" s="420"/>
      <c r="C18" s="438"/>
      <c r="D18" s="440"/>
      <c r="E18" s="140">
        <v>5</v>
      </c>
      <c r="F18" s="163"/>
      <c r="G18" s="164"/>
      <c r="H18" s="164"/>
      <c r="I18" s="149" t="str">
        <f t="shared" si="0"/>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1"/>
        <v/>
      </c>
      <c r="T18" s="144" t="str">
        <f>+IFERROR(U17*S18,"")</f>
        <v/>
      </c>
      <c r="U18" s="144" t="str">
        <f>+IFERROR(U17-T18,"")</f>
        <v/>
      </c>
      <c r="V18" s="431"/>
      <c r="X18" s="152"/>
      <c r="Y18" s="160"/>
      <c r="Z18" s="160"/>
    </row>
    <row r="19" spans="1:26" ht="15.65" customHeight="1" thickBot="1" x14ac:dyDescent="0.4">
      <c r="A19" s="409"/>
      <c r="B19" s="412"/>
      <c r="C19" s="439"/>
      <c r="D19" s="418"/>
      <c r="E19" s="154">
        <v>6</v>
      </c>
      <c r="F19" s="165"/>
      <c r="G19" s="166"/>
      <c r="H19" s="166"/>
      <c r="I19" s="149" t="str">
        <f t="shared" si="0"/>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1"/>
        <v/>
      </c>
      <c r="T19" s="144" t="str">
        <f>+IFERROR(U18*S19,"")</f>
        <v/>
      </c>
      <c r="U19" s="144" t="str">
        <f>+IFERROR(U18-T19,"")</f>
        <v/>
      </c>
      <c r="V19" s="432"/>
    </row>
    <row r="20" spans="1:26" ht="29.5" customHeight="1" x14ac:dyDescent="0.35">
      <c r="A20" s="407">
        <f>'2 CONTEXTO E IDENTIFICACIÓN'!A11</f>
        <v>0</v>
      </c>
      <c r="B20" s="410" t="str">
        <f>+'2 CONTEXTO E IDENTIFICACIÓN'!J11</f>
        <v xml:space="preserve"> por a causa de </v>
      </c>
      <c r="C20" s="413" t="str">
        <f>+'3 PROBABIL E IMPACTO INHERENTE'!E11</f>
        <v/>
      </c>
      <c r="D20" s="416" t="str">
        <f>+'3 PROBABIL E IMPACTO INHERENTE'!M11</f>
        <v/>
      </c>
      <c r="E20" s="157">
        <v>1</v>
      </c>
      <c r="F20" s="158"/>
      <c r="G20" s="159"/>
      <c r="H20" s="159"/>
      <c r="I20" s="149" t="str">
        <f t="shared" si="0"/>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1"/>
        <v/>
      </c>
      <c r="T20" s="144" t="str">
        <f t="shared" ref="T20:T51" si="2">+IFERROR(C20*S20,"")</f>
        <v/>
      </c>
      <c r="U20" s="144" t="str">
        <f t="shared" ref="U20:U51" si="3">+IFERROR(S20-T20,"")</f>
        <v/>
      </c>
      <c r="V20" s="430"/>
      <c r="X20" s="152"/>
      <c r="Y20" s="160"/>
      <c r="Z20" s="160"/>
    </row>
    <row r="21" spans="1:26" ht="29.5" customHeight="1" x14ac:dyDescent="0.35">
      <c r="A21" s="408"/>
      <c r="B21" s="411"/>
      <c r="C21" s="414"/>
      <c r="D21" s="417"/>
      <c r="E21" s="140">
        <v>2</v>
      </c>
      <c r="F21" s="161"/>
      <c r="G21" s="162"/>
      <c r="H21" s="162"/>
      <c r="I21" s="149" t="str">
        <f t="shared" si="0"/>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1"/>
        <v/>
      </c>
      <c r="T21" s="144" t="str">
        <f t="shared" si="2"/>
        <v/>
      </c>
      <c r="U21" s="144" t="str">
        <f t="shared" si="3"/>
        <v/>
      </c>
      <c r="V21" s="431"/>
      <c r="X21" s="152"/>
      <c r="Y21" s="160"/>
      <c r="Z21" s="160"/>
    </row>
    <row r="22" spans="1:26" ht="29.5" customHeight="1" x14ac:dyDescent="0.35">
      <c r="A22" s="408"/>
      <c r="B22" s="411"/>
      <c r="C22" s="414"/>
      <c r="D22" s="417"/>
      <c r="E22" s="140">
        <v>3</v>
      </c>
      <c r="F22" s="161"/>
      <c r="G22" s="162"/>
      <c r="H22" s="162"/>
      <c r="I22" s="149" t="str">
        <f t="shared" si="0"/>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1"/>
        <v/>
      </c>
      <c r="T22" s="144" t="str">
        <f t="shared" si="2"/>
        <v/>
      </c>
      <c r="U22" s="144" t="str">
        <f t="shared" si="3"/>
        <v/>
      </c>
      <c r="V22" s="431"/>
      <c r="X22" s="152"/>
      <c r="Y22" s="160"/>
      <c r="Z22" s="160"/>
    </row>
    <row r="23" spans="1:26" ht="29.5" customHeight="1" x14ac:dyDescent="0.35">
      <c r="A23" s="408"/>
      <c r="B23" s="411"/>
      <c r="C23" s="414"/>
      <c r="D23" s="417"/>
      <c r="E23" s="140">
        <v>4</v>
      </c>
      <c r="F23" s="161"/>
      <c r="G23" s="162"/>
      <c r="H23" s="162"/>
      <c r="I23" s="149" t="str">
        <f t="shared" si="0"/>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1"/>
        <v/>
      </c>
      <c r="T23" s="144" t="str">
        <f t="shared" si="2"/>
        <v/>
      </c>
      <c r="U23" s="144" t="str">
        <f t="shared" si="3"/>
        <v/>
      </c>
      <c r="V23" s="431"/>
      <c r="X23" s="152"/>
      <c r="Y23" s="160"/>
      <c r="Z23" s="160"/>
    </row>
    <row r="24" spans="1:26" ht="29.5" customHeight="1" x14ac:dyDescent="0.35">
      <c r="A24" s="408"/>
      <c r="B24" s="411"/>
      <c r="C24" s="414"/>
      <c r="D24" s="417"/>
      <c r="E24" s="140">
        <v>5</v>
      </c>
      <c r="F24" s="161"/>
      <c r="G24" s="162"/>
      <c r="H24" s="162"/>
      <c r="I24" s="149" t="str">
        <f t="shared" si="0"/>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1"/>
        <v/>
      </c>
      <c r="T24" s="144" t="str">
        <f t="shared" si="2"/>
        <v/>
      </c>
      <c r="U24" s="144" t="str">
        <f t="shared" si="3"/>
        <v/>
      </c>
      <c r="V24" s="431"/>
      <c r="X24" s="152"/>
      <c r="Y24" s="160"/>
      <c r="Z24" s="160"/>
    </row>
    <row r="25" spans="1:26" ht="29.5" customHeight="1" thickBot="1" x14ac:dyDescent="0.4">
      <c r="A25" s="409"/>
      <c r="B25" s="412"/>
      <c r="C25" s="415"/>
      <c r="D25" s="418"/>
      <c r="E25" s="154">
        <v>6</v>
      </c>
      <c r="F25" s="165"/>
      <c r="G25" s="166"/>
      <c r="H25" s="166"/>
      <c r="I25" s="149" t="str">
        <f t="shared" si="0"/>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1"/>
        <v/>
      </c>
      <c r="T25" s="144" t="str">
        <f t="shared" si="2"/>
        <v/>
      </c>
      <c r="U25" s="144" t="str">
        <f t="shared" si="3"/>
        <v/>
      </c>
      <c r="V25" s="432"/>
    </row>
    <row r="26" spans="1:26" ht="29.5" customHeight="1" x14ac:dyDescent="0.35">
      <c r="A26" s="407" t="str">
        <f>'2 CONTEXTO E IDENTIFICACIÓN'!A12</f>
        <v>R4</v>
      </c>
      <c r="B26" s="410" t="str">
        <f>+'2 CONTEXTO E IDENTIFICACIÓN'!J12</f>
        <v xml:space="preserve"> por a causa de </v>
      </c>
      <c r="C26" s="413" t="str">
        <f>+'3 PROBABIL E IMPACTO INHERENTE'!E12</f>
        <v/>
      </c>
      <c r="D26" s="416" t="str">
        <f>+'3 PROBABIL E IMPACTO INHERENTE'!M12</f>
        <v/>
      </c>
      <c r="E26" s="157">
        <v>1</v>
      </c>
      <c r="F26" s="158"/>
      <c r="G26" s="159"/>
      <c r="H26" s="159"/>
      <c r="I26" s="149" t="str">
        <f t="shared" si="0"/>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1"/>
        <v/>
      </c>
      <c r="T26" s="144" t="str">
        <f t="shared" si="2"/>
        <v/>
      </c>
      <c r="U26" s="144" t="str">
        <f t="shared" si="3"/>
        <v/>
      </c>
      <c r="V26" s="430"/>
      <c r="X26" s="152"/>
      <c r="Y26" s="160"/>
      <c r="Z26" s="160"/>
    </row>
    <row r="27" spans="1:26" ht="29.5" customHeight="1" x14ac:dyDescent="0.35">
      <c r="A27" s="408"/>
      <c r="B27" s="411"/>
      <c r="C27" s="414"/>
      <c r="D27" s="417"/>
      <c r="E27" s="140">
        <v>2</v>
      </c>
      <c r="F27" s="161"/>
      <c r="G27" s="162"/>
      <c r="H27" s="162"/>
      <c r="I27" s="149" t="str">
        <f t="shared" si="0"/>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1"/>
        <v/>
      </c>
      <c r="T27" s="144" t="str">
        <f t="shared" si="2"/>
        <v/>
      </c>
      <c r="U27" s="144" t="str">
        <f t="shared" si="3"/>
        <v/>
      </c>
      <c r="V27" s="431"/>
      <c r="X27" s="152"/>
      <c r="Y27" s="160"/>
      <c r="Z27" s="160"/>
    </row>
    <row r="28" spans="1:26" ht="29.5" customHeight="1" x14ac:dyDescent="0.35">
      <c r="A28" s="408"/>
      <c r="B28" s="411"/>
      <c r="C28" s="414"/>
      <c r="D28" s="417"/>
      <c r="E28" s="140">
        <v>3</v>
      </c>
      <c r="F28" s="161"/>
      <c r="G28" s="162"/>
      <c r="H28" s="162"/>
      <c r="I28" s="149" t="str">
        <f t="shared" si="0"/>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1"/>
        <v/>
      </c>
      <c r="T28" s="144" t="str">
        <f t="shared" si="2"/>
        <v/>
      </c>
      <c r="U28" s="144" t="str">
        <f t="shared" si="3"/>
        <v/>
      </c>
      <c r="V28" s="431"/>
      <c r="X28" s="152"/>
      <c r="Y28" s="160"/>
      <c r="Z28" s="160"/>
    </row>
    <row r="29" spans="1:26" ht="29.5" customHeight="1" x14ac:dyDescent="0.35">
      <c r="A29" s="408"/>
      <c r="B29" s="411"/>
      <c r="C29" s="414"/>
      <c r="D29" s="417"/>
      <c r="E29" s="140">
        <v>4</v>
      </c>
      <c r="F29" s="161"/>
      <c r="G29" s="162"/>
      <c r="H29" s="162"/>
      <c r="I29" s="149" t="str">
        <f t="shared" si="0"/>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1"/>
        <v/>
      </c>
      <c r="T29" s="144" t="str">
        <f t="shared" si="2"/>
        <v/>
      </c>
      <c r="U29" s="144" t="str">
        <f t="shared" si="3"/>
        <v/>
      </c>
      <c r="V29" s="431"/>
      <c r="X29" s="152"/>
      <c r="Y29" s="160"/>
      <c r="Z29" s="160"/>
    </row>
    <row r="30" spans="1:26" ht="29.5" customHeight="1" x14ac:dyDescent="0.35">
      <c r="A30" s="408"/>
      <c r="B30" s="411"/>
      <c r="C30" s="414"/>
      <c r="D30" s="417"/>
      <c r="E30" s="140">
        <v>5</v>
      </c>
      <c r="F30" s="161"/>
      <c r="G30" s="162"/>
      <c r="H30" s="162"/>
      <c r="I30" s="149" t="str">
        <f t="shared" si="0"/>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1"/>
        <v/>
      </c>
      <c r="T30" s="144" t="str">
        <f t="shared" si="2"/>
        <v/>
      </c>
      <c r="U30" s="144" t="str">
        <f t="shared" si="3"/>
        <v/>
      </c>
      <c r="V30" s="431"/>
      <c r="X30" s="152"/>
      <c r="Y30" s="160"/>
      <c r="Z30" s="160"/>
    </row>
    <row r="31" spans="1:26" ht="29.5" customHeight="1" thickBot="1" x14ac:dyDescent="0.4">
      <c r="A31" s="409"/>
      <c r="B31" s="412"/>
      <c r="C31" s="415"/>
      <c r="D31" s="418"/>
      <c r="E31" s="154">
        <v>6</v>
      </c>
      <c r="F31" s="165"/>
      <c r="G31" s="166"/>
      <c r="H31" s="166"/>
      <c r="I31" s="149" t="str">
        <f t="shared" si="0"/>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1"/>
        <v/>
      </c>
      <c r="T31" s="144" t="str">
        <f t="shared" si="2"/>
        <v/>
      </c>
      <c r="U31" s="144" t="str">
        <f t="shared" si="3"/>
        <v/>
      </c>
      <c r="V31" s="432"/>
    </row>
    <row r="32" spans="1:26" ht="29.5" customHeight="1" x14ac:dyDescent="0.35">
      <c r="A32" s="407" t="str">
        <f>'2 CONTEXTO E IDENTIFICACIÓN'!A13</f>
        <v>R5</v>
      </c>
      <c r="B32" s="410" t="str">
        <f>+'2 CONTEXTO E IDENTIFICACIÓN'!J13</f>
        <v xml:space="preserve"> por a causa de </v>
      </c>
      <c r="C32" s="413" t="str">
        <f>+'3 PROBABIL E IMPACTO INHERENTE'!E13</f>
        <v/>
      </c>
      <c r="D32" s="416" t="str">
        <f>+'3 PROBABIL E IMPACTO INHERENTE'!M13</f>
        <v/>
      </c>
      <c r="E32" s="157">
        <v>1</v>
      </c>
      <c r="F32" s="158"/>
      <c r="G32" s="159"/>
      <c r="H32" s="159"/>
      <c r="I32" s="149" t="str">
        <f t="shared" si="0"/>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1"/>
        <v/>
      </c>
      <c r="T32" s="144" t="str">
        <f t="shared" si="2"/>
        <v/>
      </c>
      <c r="U32" s="144" t="str">
        <f t="shared" si="3"/>
        <v/>
      </c>
      <c r="V32" s="430"/>
      <c r="X32" s="152"/>
      <c r="Y32" s="160"/>
      <c r="Z32" s="160"/>
    </row>
    <row r="33" spans="1:26" ht="29.5" customHeight="1" x14ac:dyDescent="0.35">
      <c r="A33" s="423"/>
      <c r="B33" s="424"/>
      <c r="C33" s="425"/>
      <c r="D33" s="426"/>
      <c r="E33" s="140">
        <v>2</v>
      </c>
      <c r="F33" s="169"/>
      <c r="G33" s="170"/>
      <c r="H33" s="170"/>
      <c r="I33" s="149" t="str">
        <f t="shared" si="0"/>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1"/>
        <v/>
      </c>
      <c r="T33" s="144" t="str">
        <f t="shared" si="2"/>
        <v/>
      </c>
      <c r="U33" s="144" t="str">
        <f t="shared" si="3"/>
        <v/>
      </c>
      <c r="V33" s="433"/>
      <c r="X33" s="152"/>
      <c r="Y33" s="160"/>
      <c r="Z33" s="160"/>
    </row>
    <row r="34" spans="1:26" ht="29.5" customHeight="1" x14ac:dyDescent="0.35">
      <c r="A34" s="423"/>
      <c r="B34" s="424"/>
      <c r="C34" s="425"/>
      <c r="D34" s="426"/>
      <c r="E34" s="140">
        <v>3</v>
      </c>
      <c r="F34" s="169"/>
      <c r="G34" s="170"/>
      <c r="H34" s="170"/>
      <c r="I34" s="149" t="str">
        <f t="shared" si="0"/>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1"/>
        <v/>
      </c>
      <c r="T34" s="144" t="str">
        <f t="shared" si="2"/>
        <v/>
      </c>
      <c r="U34" s="144" t="str">
        <f t="shared" si="3"/>
        <v/>
      </c>
      <c r="V34" s="433"/>
      <c r="X34" s="152"/>
      <c r="Y34" s="160"/>
      <c r="Z34" s="160"/>
    </row>
    <row r="35" spans="1:26" ht="29.5" customHeight="1" x14ac:dyDescent="0.35">
      <c r="A35" s="408"/>
      <c r="B35" s="411"/>
      <c r="C35" s="414"/>
      <c r="D35" s="417"/>
      <c r="E35" s="140">
        <v>4</v>
      </c>
      <c r="F35" s="161"/>
      <c r="G35" s="162"/>
      <c r="H35" s="162"/>
      <c r="I35" s="149" t="str">
        <f t="shared" si="0"/>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1"/>
        <v/>
      </c>
      <c r="T35" s="144" t="str">
        <f t="shared" si="2"/>
        <v/>
      </c>
      <c r="U35" s="144" t="str">
        <f t="shared" si="3"/>
        <v/>
      </c>
      <c r="V35" s="431"/>
      <c r="X35" s="152"/>
      <c r="Y35" s="160"/>
      <c r="Z35" s="160"/>
    </row>
    <row r="36" spans="1:26" ht="29.5" customHeight="1" x14ac:dyDescent="0.35">
      <c r="A36" s="408"/>
      <c r="B36" s="411"/>
      <c r="C36" s="414"/>
      <c r="D36" s="417"/>
      <c r="E36" s="140">
        <v>5</v>
      </c>
      <c r="F36" s="161"/>
      <c r="G36" s="162"/>
      <c r="H36" s="162"/>
      <c r="I36" s="149" t="str">
        <f t="shared" si="0"/>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1"/>
        <v/>
      </c>
      <c r="T36" s="144" t="str">
        <f t="shared" si="2"/>
        <v/>
      </c>
      <c r="U36" s="144" t="str">
        <f t="shared" si="3"/>
        <v/>
      </c>
      <c r="V36" s="431"/>
      <c r="X36" s="152"/>
      <c r="Y36" s="160"/>
      <c r="Z36" s="160"/>
    </row>
    <row r="37" spans="1:26" ht="29.5" customHeight="1" thickBot="1" x14ac:dyDescent="0.4">
      <c r="A37" s="409"/>
      <c r="B37" s="412"/>
      <c r="C37" s="415"/>
      <c r="D37" s="418"/>
      <c r="E37" s="140">
        <v>6</v>
      </c>
      <c r="F37" s="165"/>
      <c r="G37" s="166"/>
      <c r="H37" s="166"/>
      <c r="I37" s="149" t="str">
        <f t="shared" si="0"/>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1"/>
        <v/>
      </c>
      <c r="T37" s="144" t="str">
        <f t="shared" si="2"/>
        <v/>
      </c>
      <c r="U37" s="144" t="str">
        <f t="shared" si="3"/>
        <v/>
      </c>
      <c r="V37" s="432"/>
    </row>
    <row r="38" spans="1:26" ht="29.5" customHeight="1" x14ac:dyDescent="0.35">
      <c r="A38" s="407" t="str">
        <f>'2 CONTEXTO E IDENTIFICACIÓN'!A14</f>
        <v>R6</v>
      </c>
      <c r="B38" s="410" t="str">
        <f>+'2 CONTEXTO E IDENTIFICACIÓN'!J14</f>
        <v xml:space="preserve"> por a causa de </v>
      </c>
      <c r="C38" s="413" t="str">
        <f>+'3 PROBABIL E IMPACTO INHERENTE'!E14</f>
        <v/>
      </c>
      <c r="D38" s="416" t="str">
        <f>+'3 PROBABIL E IMPACTO INHERENTE'!M14</f>
        <v/>
      </c>
      <c r="E38" s="140">
        <v>1</v>
      </c>
      <c r="F38" s="158"/>
      <c r="G38" s="159"/>
      <c r="H38" s="159"/>
      <c r="I38" s="149" t="str">
        <f t="shared" si="0"/>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1"/>
        <v/>
      </c>
      <c r="T38" s="144" t="str">
        <f t="shared" si="2"/>
        <v/>
      </c>
      <c r="U38" s="144" t="str">
        <f t="shared" si="3"/>
        <v/>
      </c>
      <c r="V38" s="430"/>
      <c r="X38" s="152"/>
      <c r="Y38" s="160"/>
      <c r="Z38" s="160"/>
    </row>
    <row r="39" spans="1:26" ht="29.5" customHeight="1" x14ac:dyDescent="0.35">
      <c r="A39" s="423"/>
      <c r="B39" s="424"/>
      <c r="C39" s="425"/>
      <c r="D39" s="426"/>
      <c r="E39" s="140">
        <v>2</v>
      </c>
      <c r="F39" s="169"/>
      <c r="G39" s="170"/>
      <c r="H39" s="170"/>
      <c r="I39" s="149" t="str">
        <f t="shared" si="0"/>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1"/>
        <v/>
      </c>
      <c r="T39" s="144" t="str">
        <f t="shared" si="2"/>
        <v/>
      </c>
      <c r="U39" s="144" t="str">
        <f t="shared" si="3"/>
        <v/>
      </c>
      <c r="V39" s="433"/>
      <c r="X39" s="152"/>
      <c r="Y39" s="160"/>
      <c r="Z39" s="160"/>
    </row>
    <row r="40" spans="1:26" ht="29.5" customHeight="1" x14ac:dyDescent="0.35">
      <c r="A40" s="423"/>
      <c r="B40" s="424"/>
      <c r="C40" s="425"/>
      <c r="D40" s="426"/>
      <c r="E40" s="140">
        <v>3</v>
      </c>
      <c r="F40" s="169"/>
      <c r="G40" s="170"/>
      <c r="H40" s="170"/>
      <c r="I40" s="149" t="str">
        <f t="shared" si="0"/>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4">+IFERROR($K40+$N40,"")</f>
        <v/>
      </c>
      <c r="T40" s="144" t="str">
        <f t="shared" si="2"/>
        <v/>
      </c>
      <c r="U40" s="144" t="str">
        <f t="shared" si="3"/>
        <v/>
      </c>
      <c r="V40" s="433"/>
      <c r="X40" s="152"/>
      <c r="Y40" s="160"/>
      <c r="Z40" s="160"/>
    </row>
    <row r="41" spans="1:26" ht="29.5" customHeight="1" x14ac:dyDescent="0.35">
      <c r="A41" s="408"/>
      <c r="B41" s="411"/>
      <c r="C41" s="414"/>
      <c r="D41" s="417"/>
      <c r="E41" s="140">
        <v>4</v>
      </c>
      <c r="F41" s="161"/>
      <c r="G41" s="162"/>
      <c r="H41" s="162"/>
      <c r="I41" s="149" t="str">
        <f t="shared" si="0"/>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4"/>
        <v/>
      </c>
      <c r="T41" s="144" t="str">
        <f t="shared" si="2"/>
        <v/>
      </c>
      <c r="U41" s="144" t="str">
        <f t="shared" si="3"/>
        <v/>
      </c>
      <c r="V41" s="431"/>
      <c r="X41" s="152"/>
      <c r="Y41" s="160"/>
      <c r="Z41" s="160"/>
    </row>
    <row r="42" spans="1:26" ht="29.5" customHeight="1" x14ac:dyDescent="0.35">
      <c r="A42" s="408"/>
      <c r="B42" s="411"/>
      <c r="C42" s="414"/>
      <c r="D42" s="417"/>
      <c r="E42" s="140">
        <v>5</v>
      </c>
      <c r="F42" s="161"/>
      <c r="G42" s="162"/>
      <c r="H42" s="162"/>
      <c r="I42" s="149" t="str">
        <f t="shared" si="0"/>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4"/>
        <v/>
      </c>
      <c r="T42" s="144" t="str">
        <f t="shared" si="2"/>
        <v/>
      </c>
      <c r="U42" s="144" t="str">
        <f t="shared" si="3"/>
        <v/>
      </c>
      <c r="V42" s="431"/>
      <c r="X42" s="152"/>
      <c r="Y42" s="160"/>
      <c r="Z42" s="160"/>
    </row>
    <row r="43" spans="1:26" ht="29.5" customHeight="1" thickBot="1" x14ac:dyDescent="0.4">
      <c r="A43" s="409"/>
      <c r="B43" s="412"/>
      <c r="C43" s="415"/>
      <c r="D43" s="418"/>
      <c r="E43" s="154">
        <v>6</v>
      </c>
      <c r="F43" s="165"/>
      <c r="G43" s="166"/>
      <c r="H43" s="166"/>
      <c r="I43" s="149" t="str">
        <f t="shared" si="0"/>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4"/>
        <v/>
      </c>
      <c r="T43" s="144" t="str">
        <f t="shared" si="2"/>
        <v/>
      </c>
      <c r="U43" s="144" t="str">
        <f t="shared" si="3"/>
        <v/>
      </c>
      <c r="V43" s="432"/>
    </row>
    <row r="44" spans="1:26" ht="29.5" customHeight="1" x14ac:dyDescent="0.35">
      <c r="A44" s="407" t="str">
        <f>'2 CONTEXTO E IDENTIFICACIÓN'!A15</f>
        <v>R7</v>
      </c>
      <c r="B44" s="410" t="str">
        <f>+'2 CONTEXTO E IDENTIFICACIÓN'!J15</f>
        <v xml:space="preserve"> por a causa de </v>
      </c>
      <c r="C44" s="413" t="str">
        <f>+'3 PROBABIL E IMPACTO INHERENTE'!E15</f>
        <v/>
      </c>
      <c r="D44" s="416" t="str">
        <f>+'3 PROBABIL E IMPACTO INHERENTE'!M15</f>
        <v/>
      </c>
      <c r="E44" s="157">
        <v>1</v>
      </c>
      <c r="F44" s="158"/>
      <c r="G44" s="159"/>
      <c r="H44" s="159"/>
      <c r="I44" s="149" t="str">
        <f t="shared" si="0"/>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4"/>
        <v/>
      </c>
      <c r="T44" s="144" t="str">
        <f t="shared" si="2"/>
        <v/>
      </c>
      <c r="U44" s="144" t="str">
        <f t="shared" si="3"/>
        <v/>
      </c>
      <c r="V44" s="430"/>
      <c r="X44" s="152"/>
      <c r="Y44" s="160"/>
      <c r="Z44" s="160"/>
    </row>
    <row r="45" spans="1:26" ht="29.5" customHeight="1" x14ac:dyDescent="0.35">
      <c r="A45" s="408"/>
      <c r="B45" s="411"/>
      <c r="C45" s="414"/>
      <c r="D45" s="417"/>
      <c r="E45" s="140">
        <v>2</v>
      </c>
      <c r="F45" s="161"/>
      <c r="G45" s="162"/>
      <c r="H45" s="162"/>
      <c r="I45" s="149" t="str">
        <f t="shared" si="0"/>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4"/>
        <v/>
      </c>
      <c r="T45" s="144" t="str">
        <f t="shared" si="2"/>
        <v/>
      </c>
      <c r="U45" s="144" t="str">
        <f t="shared" si="3"/>
        <v/>
      </c>
      <c r="V45" s="431"/>
      <c r="X45" s="152"/>
      <c r="Y45" s="160"/>
      <c r="Z45" s="160"/>
    </row>
    <row r="46" spans="1:26" ht="29.5" customHeight="1" x14ac:dyDescent="0.35">
      <c r="A46" s="408"/>
      <c r="B46" s="411"/>
      <c r="C46" s="414"/>
      <c r="D46" s="417"/>
      <c r="E46" s="140">
        <v>3</v>
      </c>
      <c r="F46" s="161"/>
      <c r="G46" s="162"/>
      <c r="H46" s="162"/>
      <c r="I46" s="149" t="str">
        <f t="shared" si="0"/>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4"/>
        <v/>
      </c>
      <c r="T46" s="144" t="str">
        <f t="shared" si="2"/>
        <v/>
      </c>
      <c r="U46" s="144" t="str">
        <f t="shared" si="3"/>
        <v/>
      </c>
      <c r="V46" s="431"/>
      <c r="X46" s="152"/>
      <c r="Y46" s="160"/>
      <c r="Z46" s="160"/>
    </row>
    <row r="47" spans="1:26" ht="29.5" customHeight="1" x14ac:dyDescent="0.35">
      <c r="A47" s="408"/>
      <c r="B47" s="411"/>
      <c r="C47" s="414"/>
      <c r="D47" s="417"/>
      <c r="E47" s="140">
        <v>4</v>
      </c>
      <c r="F47" s="161"/>
      <c r="G47" s="162"/>
      <c r="H47" s="162"/>
      <c r="I47" s="149" t="str">
        <f t="shared" si="0"/>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4"/>
        <v/>
      </c>
      <c r="T47" s="144" t="str">
        <f t="shared" si="2"/>
        <v/>
      </c>
      <c r="U47" s="144" t="str">
        <f t="shared" si="3"/>
        <v/>
      </c>
      <c r="V47" s="431"/>
      <c r="X47" s="152"/>
      <c r="Y47" s="160"/>
      <c r="Z47" s="160"/>
    </row>
    <row r="48" spans="1:26" ht="29.5" customHeight="1" x14ac:dyDescent="0.35">
      <c r="A48" s="408"/>
      <c r="B48" s="411"/>
      <c r="C48" s="414"/>
      <c r="D48" s="417"/>
      <c r="E48" s="140">
        <v>5</v>
      </c>
      <c r="F48" s="161"/>
      <c r="G48" s="162"/>
      <c r="H48" s="162"/>
      <c r="I48" s="149" t="str">
        <f t="shared" si="0"/>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4"/>
        <v/>
      </c>
      <c r="T48" s="144" t="str">
        <f t="shared" si="2"/>
        <v/>
      </c>
      <c r="U48" s="144" t="str">
        <f t="shared" si="3"/>
        <v/>
      </c>
      <c r="V48" s="431"/>
      <c r="X48" s="152"/>
      <c r="Y48" s="160"/>
      <c r="Z48" s="160"/>
    </row>
    <row r="49" spans="1:26" ht="29.5" customHeight="1" thickBot="1" x14ac:dyDescent="0.4">
      <c r="A49" s="409"/>
      <c r="B49" s="412"/>
      <c r="C49" s="415"/>
      <c r="D49" s="418"/>
      <c r="E49" s="154">
        <v>6</v>
      </c>
      <c r="F49" s="165"/>
      <c r="G49" s="166"/>
      <c r="H49" s="166"/>
      <c r="I49" s="149" t="str">
        <f t="shared" si="0"/>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4"/>
        <v/>
      </c>
      <c r="T49" s="144" t="str">
        <f t="shared" si="2"/>
        <v/>
      </c>
      <c r="U49" s="144" t="str">
        <f t="shared" si="3"/>
        <v/>
      </c>
      <c r="V49" s="432"/>
    </row>
    <row r="50" spans="1:26" ht="29.5" customHeight="1" x14ac:dyDescent="0.35">
      <c r="A50" s="407" t="str">
        <f>'2 CONTEXTO E IDENTIFICACIÓN'!A16</f>
        <v>R8</v>
      </c>
      <c r="B50" s="410" t="str">
        <f>+'2 CONTEXTO E IDENTIFICACIÓN'!J16</f>
        <v xml:space="preserve"> por a causa de </v>
      </c>
      <c r="C50" s="413" t="str">
        <f>+'3 PROBABIL E IMPACTO INHERENTE'!E16</f>
        <v/>
      </c>
      <c r="D50" s="416" t="str">
        <f>+'3 PROBABIL E IMPACTO INHERENTE'!M16</f>
        <v/>
      </c>
      <c r="E50" s="157">
        <v>1</v>
      </c>
      <c r="F50" s="158"/>
      <c r="G50" s="159"/>
      <c r="H50" s="159"/>
      <c r="I50" s="149" t="str">
        <f t="shared" si="0"/>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4"/>
        <v/>
      </c>
      <c r="T50" s="144" t="str">
        <f t="shared" si="2"/>
        <v/>
      </c>
      <c r="U50" s="144" t="str">
        <f t="shared" si="3"/>
        <v/>
      </c>
      <c r="V50" s="430"/>
      <c r="X50" s="152"/>
      <c r="Y50" s="160"/>
      <c r="Z50" s="160"/>
    </row>
    <row r="51" spans="1:26" ht="29.5" customHeight="1" x14ac:dyDescent="0.35">
      <c r="A51" s="408"/>
      <c r="B51" s="411"/>
      <c r="C51" s="414"/>
      <c r="D51" s="417"/>
      <c r="E51" s="140">
        <v>2</v>
      </c>
      <c r="F51" s="161"/>
      <c r="G51" s="162"/>
      <c r="H51" s="162"/>
      <c r="I51" s="149" t="str">
        <f t="shared" si="0"/>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4"/>
        <v/>
      </c>
      <c r="T51" s="144" t="str">
        <f t="shared" si="2"/>
        <v/>
      </c>
      <c r="U51" s="144" t="str">
        <f t="shared" si="3"/>
        <v/>
      </c>
      <c r="V51" s="431"/>
      <c r="X51" s="152"/>
      <c r="Y51" s="160"/>
      <c r="Z51" s="160"/>
    </row>
    <row r="52" spans="1:26" ht="29.5" customHeight="1" x14ac:dyDescent="0.35">
      <c r="A52" s="408"/>
      <c r="B52" s="411"/>
      <c r="C52" s="414"/>
      <c r="D52" s="417"/>
      <c r="E52" s="140">
        <v>3</v>
      </c>
      <c r="F52" s="161"/>
      <c r="G52" s="162"/>
      <c r="H52" s="162"/>
      <c r="I52" s="149" t="str">
        <f t="shared" si="0"/>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4"/>
        <v/>
      </c>
      <c r="T52" s="144" t="str">
        <f t="shared" ref="T52:T83" si="5">+IFERROR(C52*S52,"")</f>
        <v/>
      </c>
      <c r="U52" s="144" t="str">
        <f t="shared" ref="U52:U83" si="6">+IFERROR(S52-T52,"")</f>
        <v/>
      </c>
      <c r="V52" s="431"/>
      <c r="X52" s="152"/>
      <c r="Y52" s="160"/>
      <c r="Z52" s="160"/>
    </row>
    <row r="53" spans="1:26" ht="29.5" customHeight="1" x14ac:dyDescent="0.35">
      <c r="A53" s="408"/>
      <c r="B53" s="411"/>
      <c r="C53" s="414"/>
      <c r="D53" s="417"/>
      <c r="E53" s="140">
        <v>4</v>
      </c>
      <c r="F53" s="161"/>
      <c r="G53" s="162"/>
      <c r="H53" s="162"/>
      <c r="I53" s="149" t="str">
        <f t="shared" si="0"/>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4"/>
        <v/>
      </c>
      <c r="T53" s="144" t="str">
        <f t="shared" si="5"/>
        <v/>
      </c>
      <c r="U53" s="144" t="str">
        <f t="shared" si="6"/>
        <v/>
      </c>
      <c r="V53" s="431"/>
      <c r="X53" s="152"/>
      <c r="Y53" s="160"/>
      <c r="Z53" s="160"/>
    </row>
    <row r="54" spans="1:26" ht="29.5" customHeight="1" x14ac:dyDescent="0.35">
      <c r="A54" s="408"/>
      <c r="B54" s="411"/>
      <c r="C54" s="414"/>
      <c r="D54" s="417"/>
      <c r="E54" s="140">
        <v>5</v>
      </c>
      <c r="F54" s="161"/>
      <c r="G54" s="162"/>
      <c r="H54" s="162"/>
      <c r="I54" s="149" t="str">
        <f t="shared" si="0"/>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4"/>
        <v/>
      </c>
      <c r="T54" s="144" t="str">
        <f t="shared" si="5"/>
        <v/>
      </c>
      <c r="U54" s="144" t="str">
        <f t="shared" si="6"/>
        <v/>
      </c>
      <c r="V54" s="431"/>
      <c r="X54" s="152"/>
      <c r="Y54" s="160"/>
      <c r="Z54" s="160"/>
    </row>
    <row r="55" spans="1:26" ht="29.5" customHeight="1" thickBot="1" x14ac:dyDescent="0.4">
      <c r="A55" s="409"/>
      <c r="B55" s="412"/>
      <c r="C55" s="415"/>
      <c r="D55" s="418"/>
      <c r="E55" s="154">
        <v>6</v>
      </c>
      <c r="F55" s="165"/>
      <c r="G55" s="166"/>
      <c r="H55" s="166"/>
      <c r="I55" s="149" t="str">
        <f t="shared" si="0"/>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4"/>
        <v/>
      </c>
      <c r="T55" s="144" t="str">
        <f t="shared" si="5"/>
        <v/>
      </c>
      <c r="U55" s="144" t="str">
        <f t="shared" si="6"/>
        <v/>
      </c>
      <c r="V55" s="432"/>
    </row>
    <row r="56" spans="1:26" ht="29.5" customHeight="1" x14ac:dyDescent="0.35">
      <c r="A56" s="407" t="str">
        <f>'2 CONTEXTO E IDENTIFICACIÓN'!A17</f>
        <v>R9</v>
      </c>
      <c r="B56" s="410" t="str">
        <f>+'2 CONTEXTO E IDENTIFICACIÓN'!J17</f>
        <v xml:space="preserve"> por a causa de </v>
      </c>
      <c r="C56" s="413" t="str">
        <f>+'3 PROBABIL E IMPACTO INHERENTE'!E17</f>
        <v/>
      </c>
      <c r="D56" s="416" t="str">
        <f>+'3 PROBABIL E IMPACTO INHERENTE'!M17</f>
        <v/>
      </c>
      <c r="E56" s="157">
        <v>1</v>
      </c>
      <c r="F56" s="158"/>
      <c r="G56" s="159"/>
      <c r="H56" s="159"/>
      <c r="I56" s="149" t="str">
        <f t="shared" si="0"/>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4"/>
        <v/>
      </c>
      <c r="T56" s="144" t="str">
        <f t="shared" si="5"/>
        <v/>
      </c>
      <c r="U56" s="144" t="str">
        <f t="shared" si="6"/>
        <v/>
      </c>
      <c r="V56" s="430"/>
      <c r="X56" s="152"/>
      <c r="Y56" s="160"/>
      <c r="Z56" s="160"/>
    </row>
    <row r="57" spans="1:26" ht="29.5" customHeight="1" x14ac:dyDescent="0.35">
      <c r="A57" s="408"/>
      <c r="B57" s="411"/>
      <c r="C57" s="414"/>
      <c r="D57" s="417"/>
      <c r="E57" s="140">
        <v>2</v>
      </c>
      <c r="F57" s="161"/>
      <c r="G57" s="162"/>
      <c r="H57" s="162"/>
      <c r="I57" s="149" t="str">
        <f t="shared" si="0"/>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4"/>
        <v/>
      </c>
      <c r="T57" s="144" t="str">
        <f t="shared" si="5"/>
        <v/>
      </c>
      <c r="U57" s="144" t="str">
        <f t="shared" si="6"/>
        <v/>
      </c>
      <c r="V57" s="431"/>
      <c r="X57" s="152"/>
      <c r="Y57" s="160"/>
      <c r="Z57" s="160"/>
    </row>
    <row r="58" spans="1:26" ht="29.5" customHeight="1" x14ac:dyDescent="0.35">
      <c r="A58" s="408"/>
      <c r="B58" s="411"/>
      <c r="C58" s="414"/>
      <c r="D58" s="417"/>
      <c r="E58" s="140">
        <v>3</v>
      </c>
      <c r="F58" s="161"/>
      <c r="G58" s="162"/>
      <c r="H58" s="162"/>
      <c r="I58" s="149" t="str">
        <f t="shared" si="0"/>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4"/>
        <v/>
      </c>
      <c r="T58" s="144" t="str">
        <f t="shared" si="5"/>
        <v/>
      </c>
      <c r="U58" s="144" t="str">
        <f t="shared" si="6"/>
        <v/>
      </c>
      <c r="V58" s="431"/>
      <c r="X58" s="152"/>
      <c r="Y58" s="160"/>
      <c r="Z58" s="160"/>
    </row>
    <row r="59" spans="1:26" ht="29.5" customHeight="1" x14ac:dyDescent="0.35">
      <c r="A59" s="408"/>
      <c r="B59" s="411"/>
      <c r="C59" s="414"/>
      <c r="D59" s="417"/>
      <c r="E59" s="140">
        <v>4</v>
      </c>
      <c r="F59" s="161"/>
      <c r="G59" s="162"/>
      <c r="H59" s="162"/>
      <c r="I59" s="149" t="str">
        <f t="shared" si="0"/>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4"/>
        <v/>
      </c>
      <c r="T59" s="144" t="str">
        <f t="shared" si="5"/>
        <v/>
      </c>
      <c r="U59" s="144" t="str">
        <f t="shared" si="6"/>
        <v/>
      </c>
      <c r="V59" s="431"/>
      <c r="X59" s="152"/>
      <c r="Y59" s="160"/>
      <c r="Z59" s="160"/>
    </row>
    <row r="60" spans="1:26" ht="29.5" customHeight="1" x14ac:dyDescent="0.35">
      <c r="A60" s="408"/>
      <c r="B60" s="411"/>
      <c r="C60" s="414"/>
      <c r="D60" s="417"/>
      <c r="E60" s="140">
        <v>5</v>
      </c>
      <c r="F60" s="161"/>
      <c r="G60" s="162"/>
      <c r="H60" s="162"/>
      <c r="I60" s="149" t="str">
        <f t="shared" si="0"/>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4"/>
        <v/>
      </c>
      <c r="T60" s="144" t="str">
        <f t="shared" si="5"/>
        <v/>
      </c>
      <c r="U60" s="144" t="str">
        <f t="shared" si="6"/>
        <v/>
      </c>
      <c r="V60" s="431"/>
      <c r="X60" s="152"/>
      <c r="Y60" s="160"/>
      <c r="Z60" s="160"/>
    </row>
    <row r="61" spans="1:26" ht="29.5" customHeight="1" thickBot="1" x14ac:dyDescent="0.4">
      <c r="A61" s="409"/>
      <c r="B61" s="412"/>
      <c r="C61" s="415"/>
      <c r="D61" s="418"/>
      <c r="E61" s="154">
        <v>6</v>
      </c>
      <c r="F61" s="165"/>
      <c r="G61" s="166"/>
      <c r="H61" s="166"/>
      <c r="I61" s="149" t="str">
        <f t="shared" si="0"/>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4"/>
        <v/>
      </c>
      <c r="T61" s="144" t="str">
        <f t="shared" si="5"/>
        <v/>
      </c>
      <c r="U61" s="144" t="str">
        <f t="shared" si="6"/>
        <v/>
      </c>
      <c r="V61" s="432"/>
    </row>
    <row r="62" spans="1:26" ht="29.5" customHeight="1" x14ac:dyDescent="0.35">
      <c r="A62" s="407" t="str">
        <f>'2 CONTEXTO E IDENTIFICACIÓN'!A18</f>
        <v>R10</v>
      </c>
      <c r="B62" s="410" t="str">
        <f>+'2 CONTEXTO E IDENTIFICACIÓN'!J18</f>
        <v xml:space="preserve"> por a causa de </v>
      </c>
      <c r="C62" s="413" t="str">
        <f>+'3 PROBABIL E IMPACTO INHERENTE'!E18</f>
        <v/>
      </c>
      <c r="D62" s="416" t="str">
        <f>+'3 PROBABIL E IMPACTO INHERENTE'!M18</f>
        <v/>
      </c>
      <c r="E62" s="157">
        <v>1</v>
      </c>
      <c r="F62" s="158"/>
      <c r="G62" s="159"/>
      <c r="H62" s="159"/>
      <c r="I62" s="149" t="str">
        <f t="shared" si="0"/>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4"/>
        <v/>
      </c>
      <c r="T62" s="144" t="str">
        <f t="shared" si="5"/>
        <v/>
      </c>
      <c r="U62" s="144" t="str">
        <f t="shared" si="6"/>
        <v/>
      </c>
      <c r="V62" s="430"/>
      <c r="X62" s="152"/>
      <c r="Y62" s="160"/>
      <c r="Z62" s="160"/>
    </row>
    <row r="63" spans="1:26" ht="29.5" customHeight="1" x14ac:dyDescent="0.35">
      <c r="A63" s="408"/>
      <c r="B63" s="411"/>
      <c r="C63" s="414"/>
      <c r="D63" s="417"/>
      <c r="E63" s="140">
        <v>2</v>
      </c>
      <c r="F63" s="161"/>
      <c r="G63" s="162"/>
      <c r="H63" s="162"/>
      <c r="I63" s="149" t="str">
        <f t="shared" si="0"/>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4"/>
        <v/>
      </c>
      <c r="T63" s="144" t="str">
        <f t="shared" si="5"/>
        <v/>
      </c>
      <c r="U63" s="144" t="str">
        <f t="shared" si="6"/>
        <v/>
      </c>
      <c r="V63" s="431"/>
      <c r="X63" s="152"/>
      <c r="Y63" s="160"/>
      <c r="Z63" s="160"/>
    </row>
    <row r="64" spans="1:26" ht="29.5" customHeight="1" x14ac:dyDescent="0.35">
      <c r="A64" s="408"/>
      <c r="B64" s="411"/>
      <c r="C64" s="414"/>
      <c r="D64" s="417"/>
      <c r="E64" s="140">
        <v>3</v>
      </c>
      <c r="F64" s="161"/>
      <c r="G64" s="162"/>
      <c r="H64" s="162"/>
      <c r="I64" s="149" t="str">
        <f t="shared" si="0"/>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4"/>
        <v/>
      </c>
      <c r="T64" s="144" t="str">
        <f t="shared" si="5"/>
        <v/>
      </c>
      <c r="U64" s="144" t="str">
        <f t="shared" si="6"/>
        <v/>
      </c>
      <c r="V64" s="431"/>
      <c r="X64" s="152"/>
      <c r="Y64" s="160"/>
      <c r="Z64" s="160"/>
    </row>
    <row r="65" spans="1:26" ht="29.5" customHeight="1" x14ac:dyDescent="0.35">
      <c r="A65" s="408"/>
      <c r="B65" s="411"/>
      <c r="C65" s="414"/>
      <c r="D65" s="417"/>
      <c r="E65" s="140">
        <v>4</v>
      </c>
      <c r="F65" s="161"/>
      <c r="G65" s="162"/>
      <c r="H65" s="162"/>
      <c r="I65" s="149" t="str">
        <f t="shared" si="0"/>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4"/>
        <v/>
      </c>
      <c r="T65" s="144" t="str">
        <f t="shared" si="5"/>
        <v/>
      </c>
      <c r="U65" s="144" t="str">
        <f t="shared" si="6"/>
        <v/>
      </c>
      <c r="V65" s="431"/>
      <c r="X65" s="152"/>
      <c r="Y65" s="160"/>
      <c r="Z65" s="160"/>
    </row>
    <row r="66" spans="1:26" ht="29.5" customHeight="1" x14ac:dyDescent="0.35">
      <c r="A66" s="408"/>
      <c r="B66" s="411"/>
      <c r="C66" s="414"/>
      <c r="D66" s="417"/>
      <c r="E66" s="140">
        <v>5</v>
      </c>
      <c r="F66" s="161"/>
      <c r="G66" s="162"/>
      <c r="H66" s="162"/>
      <c r="I66" s="149" t="str">
        <f t="shared" si="0"/>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4"/>
        <v/>
      </c>
      <c r="T66" s="144" t="str">
        <f t="shared" si="5"/>
        <v/>
      </c>
      <c r="U66" s="144" t="str">
        <f t="shared" si="6"/>
        <v/>
      </c>
      <c r="V66" s="431"/>
      <c r="X66" s="152"/>
      <c r="Y66" s="160"/>
      <c r="Z66" s="160"/>
    </row>
    <row r="67" spans="1:26" ht="29.5" customHeight="1" thickBot="1" x14ac:dyDescent="0.4">
      <c r="A67" s="409"/>
      <c r="B67" s="412"/>
      <c r="C67" s="415"/>
      <c r="D67" s="418"/>
      <c r="E67" s="154">
        <v>6</v>
      </c>
      <c r="F67" s="165"/>
      <c r="G67" s="166"/>
      <c r="H67" s="166"/>
      <c r="I67" s="149" t="str">
        <f t="shared" si="0"/>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4"/>
        <v/>
      </c>
      <c r="T67" s="144" t="str">
        <f t="shared" si="5"/>
        <v/>
      </c>
      <c r="U67" s="144" t="str">
        <f t="shared" si="6"/>
        <v/>
      </c>
      <c r="V67" s="432"/>
    </row>
    <row r="68" spans="1:26" ht="29.5" customHeight="1" x14ac:dyDescent="0.35">
      <c r="A68" s="407" t="str">
        <f>'2 CONTEXTO E IDENTIFICACIÓN'!A19</f>
        <v>R11</v>
      </c>
      <c r="B68" s="410" t="str">
        <f>+'2 CONTEXTO E IDENTIFICACIÓN'!J19</f>
        <v xml:space="preserve"> por a causa de </v>
      </c>
      <c r="C68" s="413" t="str">
        <f>+'3 PROBABIL E IMPACTO INHERENTE'!E19</f>
        <v/>
      </c>
      <c r="D68" s="416" t="str">
        <f>+'3 PROBABIL E IMPACTO INHERENTE'!M19</f>
        <v/>
      </c>
      <c r="E68" s="157">
        <v>1</v>
      </c>
      <c r="F68" s="158"/>
      <c r="G68" s="159"/>
      <c r="H68" s="159"/>
      <c r="I68" s="149" t="str">
        <f t="shared" si="0"/>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4"/>
        <v/>
      </c>
      <c r="T68" s="144" t="str">
        <f t="shared" si="5"/>
        <v/>
      </c>
      <c r="U68" s="144" t="str">
        <f t="shared" si="6"/>
        <v/>
      </c>
      <c r="V68" s="430"/>
      <c r="X68" s="152"/>
      <c r="Y68" s="160"/>
      <c r="Z68" s="160"/>
    </row>
    <row r="69" spans="1:26" ht="29.5" customHeight="1" x14ac:dyDescent="0.35">
      <c r="A69" s="423"/>
      <c r="B69" s="424"/>
      <c r="C69" s="425"/>
      <c r="D69" s="426"/>
      <c r="E69" s="140">
        <v>2</v>
      </c>
      <c r="F69" s="169"/>
      <c r="G69" s="170"/>
      <c r="H69" s="170"/>
      <c r="I69" s="149" t="str">
        <f t="shared" si="0"/>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4"/>
        <v/>
      </c>
      <c r="T69" s="144" t="str">
        <f t="shared" si="5"/>
        <v/>
      </c>
      <c r="U69" s="144" t="str">
        <f t="shared" si="6"/>
        <v/>
      </c>
      <c r="V69" s="433"/>
      <c r="X69" s="152"/>
      <c r="Y69" s="160"/>
      <c r="Z69" s="160"/>
    </row>
    <row r="70" spans="1:26" ht="29.5" customHeight="1" x14ac:dyDescent="0.35">
      <c r="A70" s="423"/>
      <c r="B70" s="424"/>
      <c r="C70" s="425"/>
      <c r="D70" s="426"/>
      <c r="E70" s="140">
        <v>3</v>
      </c>
      <c r="F70" s="169"/>
      <c r="G70" s="170"/>
      <c r="H70" s="170"/>
      <c r="I70" s="149" t="str">
        <f t="shared" si="0"/>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4"/>
        <v/>
      </c>
      <c r="T70" s="144" t="str">
        <f t="shared" si="5"/>
        <v/>
      </c>
      <c r="U70" s="144" t="str">
        <f t="shared" si="6"/>
        <v/>
      </c>
      <c r="V70" s="433"/>
      <c r="X70" s="152"/>
      <c r="Y70" s="160"/>
      <c r="Z70" s="160"/>
    </row>
    <row r="71" spans="1:26" ht="29.5" customHeight="1" x14ac:dyDescent="0.35">
      <c r="A71" s="408"/>
      <c r="B71" s="411"/>
      <c r="C71" s="414"/>
      <c r="D71" s="417"/>
      <c r="E71" s="140">
        <v>4</v>
      </c>
      <c r="F71" s="161"/>
      <c r="G71" s="162"/>
      <c r="H71" s="162"/>
      <c r="I71" s="149" t="str">
        <f t="shared" si="0"/>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4"/>
        <v/>
      </c>
      <c r="T71" s="144" t="str">
        <f t="shared" si="5"/>
        <v/>
      </c>
      <c r="U71" s="144" t="str">
        <f t="shared" si="6"/>
        <v/>
      </c>
      <c r="V71" s="431"/>
      <c r="X71" s="152"/>
      <c r="Y71" s="160"/>
      <c r="Z71" s="160"/>
    </row>
    <row r="72" spans="1:26" ht="29.5" customHeight="1" x14ac:dyDescent="0.35">
      <c r="A72" s="408"/>
      <c r="B72" s="411"/>
      <c r="C72" s="414"/>
      <c r="D72" s="417"/>
      <c r="E72" s="140">
        <v>5</v>
      </c>
      <c r="F72" s="161"/>
      <c r="G72" s="162"/>
      <c r="H72" s="162"/>
      <c r="I72" s="149" t="str">
        <f t="shared" ref="I72:I127" si="7">+CONCATENATE(F72,"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8">+IFERROR($K72+$N72,"")</f>
        <v/>
      </c>
      <c r="T72" s="144" t="str">
        <f t="shared" si="5"/>
        <v/>
      </c>
      <c r="U72" s="144" t="str">
        <f t="shared" si="6"/>
        <v/>
      </c>
      <c r="V72" s="431"/>
      <c r="X72" s="152"/>
      <c r="Y72" s="160"/>
      <c r="Z72" s="160"/>
    </row>
    <row r="73" spans="1:26" ht="29.5" customHeight="1" thickBot="1" x14ac:dyDescent="0.4">
      <c r="A73" s="409"/>
      <c r="B73" s="412"/>
      <c r="C73" s="415"/>
      <c r="D73" s="418"/>
      <c r="E73" s="154">
        <v>6</v>
      </c>
      <c r="F73" s="165"/>
      <c r="G73" s="166"/>
      <c r="H73" s="166"/>
      <c r="I73" s="149" t="str">
        <f t="shared" si="7"/>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8"/>
        <v/>
      </c>
      <c r="T73" s="144" t="str">
        <f t="shared" si="5"/>
        <v/>
      </c>
      <c r="U73" s="144" t="str">
        <f t="shared" si="6"/>
        <v/>
      </c>
      <c r="V73" s="432"/>
    </row>
    <row r="74" spans="1:26" ht="29.5" customHeight="1" x14ac:dyDescent="0.35">
      <c r="A74" s="407" t="str">
        <f>'2 CONTEXTO E IDENTIFICACIÓN'!A20</f>
        <v>R12</v>
      </c>
      <c r="B74" s="410" t="str">
        <f>+'2 CONTEXTO E IDENTIFICACIÓN'!J20</f>
        <v xml:space="preserve"> por a causa de </v>
      </c>
      <c r="C74" s="413" t="str">
        <f>+'3 PROBABIL E IMPACTO INHERENTE'!E20</f>
        <v/>
      </c>
      <c r="D74" s="416" t="str">
        <f>+'3 PROBABIL E IMPACTO INHERENTE'!M20</f>
        <v/>
      </c>
      <c r="E74" s="157">
        <v>1</v>
      </c>
      <c r="F74" s="158"/>
      <c r="G74" s="159"/>
      <c r="H74" s="159"/>
      <c r="I74" s="149" t="str">
        <f t="shared" si="7"/>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8"/>
        <v/>
      </c>
      <c r="T74" s="144" t="str">
        <f t="shared" si="5"/>
        <v/>
      </c>
      <c r="U74" s="144" t="str">
        <f t="shared" si="6"/>
        <v/>
      </c>
      <c r="V74" s="430"/>
      <c r="X74" s="152"/>
      <c r="Y74" s="160"/>
      <c r="Z74" s="160"/>
    </row>
    <row r="75" spans="1:26" ht="29.5" customHeight="1" x14ac:dyDescent="0.35">
      <c r="A75" s="408"/>
      <c r="B75" s="411"/>
      <c r="C75" s="414"/>
      <c r="D75" s="417"/>
      <c r="E75" s="140">
        <v>2</v>
      </c>
      <c r="F75" s="161"/>
      <c r="G75" s="162"/>
      <c r="H75" s="162"/>
      <c r="I75" s="149" t="str">
        <f t="shared" si="7"/>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8"/>
        <v/>
      </c>
      <c r="T75" s="144" t="str">
        <f t="shared" si="5"/>
        <v/>
      </c>
      <c r="U75" s="144" t="str">
        <f t="shared" si="6"/>
        <v/>
      </c>
      <c r="V75" s="431"/>
      <c r="X75" s="152"/>
      <c r="Y75" s="160"/>
      <c r="Z75" s="160"/>
    </row>
    <row r="76" spans="1:26" ht="29.5" customHeight="1" x14ac:dyDescent="0.35">
      <c r="A76" s="408"/>
      <c r="B76" s="411"/>
      <c r="C76" s="414"/>
      <c r="D76" s="417"/>
      <c r="E76" s="140">
        <v>3</v>
      </c>
      <c r="F76" s="161"/>
      <c r="G76" s="162"/>
      <c r="H76" s="162"/>
      <c r="I76" s="149" t="str">
        <f t="shared" si="7"/>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8"/>
        <v/>
      </c>
      <c r="T76" s="144" t="str">
        <f t="shared" si="5"/>
        <v/>
      </c>
      <c r="U76" s="144" t="str">
        <f t="shared" si="6"/>
        <v/>
      </c>
      <c r="V76" s="431"/>
      <c r="X76" s="152"/>
      <c r="Y76" s="160"/>
      <c r="Z76" s="160"/>
    </row>
    <row r="77" spans="1:26" ht="29.5" customHeight="1" x14ac:dyDescent="0.35">
      <c r="A77" s="408"/>
      <c r="B77" s="411"/>
      <c r="C77" s="414"/>
      <c r="D77" s="417"/>
      <c r="E77" s="140">
        <v>4</v>
      </c>
      <c r="F77" s="161"/>
      <c r="G77" s="162"/>
      <c r="H77" s="162"/>
      <c r="I77" s="149" t="str">
        <f t="shared" si="7"/>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8"/>
        <v/>
      </c>
      <c r="T77" s="144" t="str">
        <f t="shared" si="5"/>
        <v/>
      </c>
      <c r="U77" s="144" t="str">
        <f t="shared" si="6"/>
        <v/>
      </c>
      <c r="V77" s="431"/>
      <c r="X77" s="152"/>
      <c r="Y77" s="160"/>
      <c r="Z77" s="160"/>
    </row>
    <row r="78" spans="1:26" ht="29.5" customHeight="1" x14ac:dyDescent="0.35">
      <c r="A78" s="408"/>
      <c r="B78" s="411"/>
      <c r="C78" s="414"/>
      <c r="D78" s="417"/>
      <c r="E78" s="140">
        <v>5</v>
      </c>
      <c r="F78" s="161"/>
      <c r="G78" s="162"/>
      <c r="H78" s="162"/>
      <c r="I78" s="149" t="str">
        <f t="shared" si="7"/>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8"/>
        <v/>
      </c>
      <c r="T78" s="144" t="str">
        <f t="shared" si="5"/>
        <v/>
      </c>
      <c r="U78" s="144" t="str">
        <f t="shared" si="6"/>
        <v/>
      </c>
      <c r="V78" s="431"/>
      <c r="X78" s="152"/>
      <c r="Y78" s="160"/>
      <c r="Z78" s="160"/>
    </row>
    <row r="79" spans="1:26" ht="29.5" customHeight="1" thickBot="1" x14ac:dyDescent="0.4">
      <c r="A79" s="409"/>
      <c r="B79" s="412"/>
      <c r="C79" s="415"/>
      <c r="D79" s="418"/>
      <c r="E79" s="154">
        <v>6</v>
      </c>
      <c r="F79" s="165"/>
      <c r="G79" s="166"/>
      <c r="H79" s="166"/>
      <c r="I79" s="149" t="str">
        <f t="shared" si="7"/>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8"/>
        <v/>
      </c>
      <c r="T79" s="144" t="str">
        <f t="shared" si="5"/>
        <v/>
      </c>
      <c r="U79" s="144" t="str">
        <f t="shared" si="6"/>
        <v/>
      </c>
      <c r="V79" s="432"/>
    </row>
    <row r="80" spans="1:26" ht="29.5" customHeight="1" x14ac:dyDescent="0.35">
      <c r="A80" s="407" t="str">
        <f>'2 CONTEXTO E IDENTIFICACIÓN'!A21</f>
        <v>R13</v>
      </c>
      <c r="B80" s="410" t="str">
        <f>+'2 CONTEXTO E IDENTIFICACIÓN'!J21</f>
        <v xml:space="preserve"> por a causa de </v>
      </c>
      <c r="C80" s="413" t="str">
        <f>+'3 PROBABIL E IMPACTO INHERENTE'!E21</f>
        <v/>
      </c>
      <c r="D80" s="416" t="str">
        <f>+'3 PROBABIL E IMPACTO INHERENTE'!M21</f>
        <v/>
      </c>
      <c r="E80" s="157">
        <v>1</v>
      </c>
      <c r="F80" s="158"/>
      <c r="G80" s="159"/>
      <c r="H80" s="159"/>
      <c r="I80" s="149" t="str">
        <f t="shared" si="7"/>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8"/>
        <v/>
      </c>
      <c r="T80" s="144" t="str">
        <f t="shared" si="5"/>
        <v/>
      </c>
      <c r="U80" s="144" t="str">
        <f t="shared" si="6"/>
        <v/>
      </c>
      <c r="V80" s="430"/>
      <c r="X80" s="152"/>
      <c r="Y80" s="160"/>
      <c r="Z80" s="160"/>
    </row>
    <row r="81" spans="1:26" ht="29.5" customHeight="1" x14ac:dyDescent="0.35">
      <c r="A81" s="408"/>
      <c r="B81" s="411"/>
      <c r="C81" s="414"/>
      <c r="D81" s="417"/>
      <c r="E81" s="140">
        <v>2</v>
      </c>
      <c r="F81" s="161"/>
      <c r="G81" s="162"/>
      <c r="H81" s="162"/>
      <c r="I81" s="149" t="str">
        <f t="shared" si="7"/>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8"/>
        <v/>
      </c>
      <c r="T81" s="144" t="str">
        <f t="shared" si="5"/>
        <v/>
      </c>
      <c r="U81" s="144" t="str">
        <f t="shared" si="6"/>
        <v/>
      </c>
      <c r="V81" s="431"/>
      <c r="X81" s="152"/>
      <c r="Y81" s="160"/>
      <c r="Z81" s="160"/>
    </row>
    <row r="82" spans="1:26" ht="29.5" customHeight="1" x14ac:dyDescent="0.35">
      <c r="A82" s="408"/>
      <c r="B82" s="411"/>
      <c r="C82" s="414"/>
      <c r="D82" s="417"/>
      <c r="E82" s="140">
        <v>3</v>
      </c>
      <c r="F82" s="161"/>
      <c r="G82" s="162"/>
      <c r="H82" s="162"/>
      <c r="I82" s="149" t="str">
        <f t="shared" si="7"/>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8"/>
        <v/>
      </c>
      <c r="T82" s="144" t="str">
        <f t="shared" si="5"/>
        <v/>
      </c>
      <c r="U82" s="144" t="str">
        <f t="shared" si="6"/>
        <v/>
      </c>
      <c r="V82" s="431"/>
      <c r="X82" s="152"/>
      <c r="Y82" s="160"/>
      <c r="Z82" s="160"/>
    </row>
    <row r="83" spans="1:26" ht="29.5" customHeight="1" x14ac:dyDescent="0.35">
      <c r="A83" s="408"/>
      <c r="B83" s="411"/>
      <c r="C83" s="414"/>
      <c r="D83" s="417"/>
      <c r="E83" s="140">
        <v>4</v>
      </c>
      <c r="F83" s="161"/>
      <c r="G83" s="162"/>
      <c r="H83" s="162"/>
      <c r="I83" s="149" t="str">
        <f t="shared" si="7"/>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8"/>
        <v/>
      </c>
      <c r="T83" s="144" t="str">
        <f t="shared" si="5"/>
        <v/>
      </c>
      <c r="U83" s="144" t="str">
        <f t="shared" si="6"/>
        <v/>
      </c>
      <c r="V83" s="431"/>
      <c r="X83" s="152"/>
      <c r="Y83" s="160"/>
      <c r="Z83" s="160"/>
    </row>
    <row r="84" spans="1:26" ht="29.5" customHeight="1" x14ac:dyDescent="0.35">
      <c r="A84" s="408"/>
      <c r="B84" s="411"/>
      <c r="C84" s="414"/>
      <c r="D84" s="417"/>
      <c r="E84" s="140">
        <v>5</v>
      </c>
      <c r="F84" s="161"/>
      <c r="G84" s="162"/>
      <c r="H84" s="162"/>
      <c r="I84" s="149" t="str">
        <f t="shared" si="7"/>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8"/>
        <v/>
      </c>
      <c r="T84" s="144" t="str">
        <f t="shared" ref="T84:T115" si="9">+IFERROR(C84*S84,"")</f>
        <v/>
      </c>
      <c r="U84" s="144" t="str">
        <f t="shared" ref="U84:U115" si="10">+IFERROR(S84-T84,"")</f>
        <v/>
      </c>
      <c r="V84" s="431"/>
      <c r="X84" s="152"/>
      <c r="Y84" s="160"/>
      <c r="Z84" s="160"/>
    </row>
    <row r="85" spans="1:26" ht="29.5" customHeight="1" thickBot="1" x14ac:dyDescent="0.4">
      <c r="A85" s="409"/>
      <c r="B85" s="412"/>
      <c r="C85" s="415"/>
      <c r="D85" s="418"/>
      <c r="E85" s="154">
        <v>6</v>
      </c>
      <c r="F85" s="165"/>
      <c r="G85" s="166"/>
      <c r="H85" s="166"/>
      <c r="I85" s="149" t="str">
        <f t="shared" si="7"/>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8"/>
        <v/>
      </c>
      <c r="T85" s="144" t="str">
        <f t="shared" si="9"/>
        <v/>
      </c>
      <c r="U85" s="144" t="str">
        <f t="shared" si="10"/>
        <v/>
      </c>
      <c r="V85" s="432"/>
    </row>
    <row r="86" spans="1:26" ht="29.5" customHeight="1" x14ac:dyDescent="0.35">
      <c r="A86" s="407" t="str">
        <f>'2 CONTEXTO E IDENTIFICACIÓN'!A22</f>
        <v>R14</v>
      </c>
      <c r="B86" s="410" t="str">
        <f>+'2 CONTEXTO E IDENTIFICACIÓN'!J22</f>
        <v xml:space="preserve"> por a causa de </v>
      </c>
      <c r="C86" s="413" t="str">
        <f>+'3 PROBABIL E IMPACTO INHERENTE'!E22</f>
        <v/>
      </c>
      <c r="D86" s="416" t="str">
        <f>+'3 PROBABIL E IMPACTO INHERENTE'!M22</f>
        <v/>
      </c>
      <c r="E86" s="157">
        <v>1</v>
      </c>
      <c r="F86" s="158"/>
      <c r="G86" s="159"/>
      <c r="H86" s="159"/>
      <c r="I86" s="149" t="str">
        <f t="shared" si="7"/>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8"/>
        <v/>
      </c>
      <c r="T86" s="144" t="str">
        <f t="shared" si="9"/>
        <v/>
      </c>
      <c r="U86" s="144" t="str">
        <f t="shared" si="10"/>
        <v/>
      </c>
      <c r="V86" s="430"/>
      <c r="X86" s="152"/>
      <c r="Y86" s="160"/>
      <c r="Z86" s="160"/>
    </row>
    <row r="87" spans="1:26" ht="29.5" customHeight="1" x14ac:dyDescent="0.35">
      <c r="A87" s="408"/>
      <c r="B87" s="411"/>
      <c r="C87" s="414"/>
      <c r="D87" s="417"/>
      <c r="E87" s="140">
        <v>2</v>
      </c>
      <c r="F87" s="161"/>
      <c r="G87" s="162"/>
      <c r="H87" s="162"/>
      <c r="I87" s="149" t="str">
        <f t="shared" si="7"/>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8"/>
        <v/>
      </c>
      <c r="T87" s="144" t="str">
        <f t="shared" si="9"/>
        <v/>
      </c>
      <c r="U87" s="144" t="str">
        <f t="shared" si="10"/>
        <v/>
      </c>
      <c r="V87" s="431"/>
      <c r="X87" s="152"/>
      <c r="Y87" s="160"/>
      <c r="Z87" s="160"/>
    </row>
    <row r="88" spans="1:26" ht="29.5" customHeight="1" x14ac:dyDescent="0.35">
      <c r="A88" s="408"/>
      <c r="B88" s="411"/>
      <c r="C88" s="414"/>
      <c r="D88" s="417"/>
      <c r="E88" s="140">
        <v>3</v>
      </c>
      <c r="F88" s="161"/>
      <c r="G88" s="162"/>
      <c r="H88" s="162"/>
      <c r="I88" s="149" t="str">
        <f t="shared" si="7"/>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8"/>
        <v/>
      </c>
      <c r="T88" s="144" t="str">
        <f t="shared" si="9"/>
        <v/>
      </c>
      <c r="U88" s="144" t="str">
        <f t="shared" si="10"/>
        <v/>
      </c>
      <c r="V88" s="431"/>
      <c r="X88" s="152"/>
      <c r="Y88" s="160"/>
      <c r="Z88" s="160"/>
    </row>
    <row r="89" spans="1:26" ht="29.5" customHeight="1" x14ac:dyDescent="0.35">
      <c r="A89" s="408"/>
      <c r="B89" s="411"/>
      <c r="C89" s="414"/>
      <c r="D89" s="417"/>
      <c r="E89" s="140">
        <v>4</v>
      </c>
      <c r="F89" s="161"/>
      <c r="G89" s="162"/>
      <c r="H89" s="162"/>
      <c r="I89" s="149" t="str">
        <f t="shared" si="7"/>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8"/>
        <v/>
      </c>
      <c r="T89" s="144" t="str">
        <f t="shared" si="9"/>
        <v/>
      </c>
      <c r="U89" s="144" t="str">
        <f t="shared" si="10"/>
        <v/>
      </c>
      <c r="V89" s="431"/>
      <c r="X89" s="152"/>
      <c r="Y89" s="160"/>
      <c r="Z89" s="160"/>
    </row>
    <row r="90" spans="1:26" ht="29.5" customHeight="1" x14ac:dyDescent="0.35">
      <c r="A90" s="408"/>
      <c r="B90" s="411"/>
      <c r="C90" s="414"/>
      <c r="D90" s="417"/>
      <c r="E90" s="140">
        <v>5</v>
      </c>
      <c r="F90" s="161"/>
      <c r="G90" s="162"/>
      <c r="H90" s="162"/>
      <c r="I90" s="149" t="str">
        <f t="shared" si="7"/>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8"/>
        <v/>
      </c>
      <c r="T90" s="144" t="str">
        <f t="shared" si="9"/>
        <v/>
      </c>
      <c r="U90" s="144" t="str">
        <f t="shared" si="10"/>
        <v/>
      </c>
      <c r="V90" s="431"/>
      <c r="X90" s="152"/>
      <c r="Y90" s="160"/>
      <c r="Z90" s="160"/>
    </row>
    <row r="91" spans="1:26" ht="29.5" customHeight="1" thickBot="1" x14ac:dyDescent="0.4">
      <c r="A91" s="409"/>
      <c r="B91" s="412"/>
      <c r="C91" s="415"/>
      <c r="D91" s="418"/>
      <c r="E91" s="154">
        <v>6</v>
      </c>
      <c r="F91" s="165"/>
      <c r="G91" s="166"/>
      <c r="H91" s="166"/>
      <c r="I91" s="149" t="str">
        <f t="shared" si="7"/>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8"/>
        <v/>
      </c>
      <c r="T91" s="144" t="str">
        <f t="shared" si="9"/>
        <v/>
      </c>
      <c r="U91" s="144" t="str">
        <f t="shared" si="10"/>
        <v/>
      </c>
      <c r="V91" s="432"/>
    </row>
    <row r="92" spans="1:26" ht="29.5" customHeight="1" x14ac:dyDescent="0.35">
      <c r="A92" s="407" t="str">
        <f>'2 CONTEXTO E IDENTIFICACIÓN'!A23</f>
        <v>R15</v>
      </c>
      <c r="B92" s="410" t="str">
        <f>+'2 CONTEXTO E IDENTIFICACIÓN'!J23</f>
        <v xml:space="preserve"> por a causa de </v>
      </c>
      <c r="C92" s="413" t="str">
        <f>+'3 PROBABIL E IMPACTO INHERENTE'!E23</f>
        <v/>
      </c>
      <c r="D92" s="416" t="str">
        <f>+'3 PROBABIL E IMPACTO INHERENTE'!M23</f>
        <v/>
      </c>
      <c r="E92" s="157">
        <v>1</v>
      </c>
      <c r="F92" s="158"/>
      <c r="G92" s="159"/>
      <c r="H92" s="159"/>
      <c r="I92" s="149" t="str">
        <f t="shared" si="7"/>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8"/>
        <v/>
      </c>
      <c r="T92" s="144" t="str">
        <f t="shared" si="9"/>
        <v/>
      </c>
      <c r="U92" s="144" t="str">
        <f t="shared" si="10"/>
        <v/>
      </c>
      <c r="V92" s="430"/>
      <c r="X92" s="152"/>
      <c r="Y92" s="160"/>
      <c r="Z92" s="160"/>
    </row>
    <row r="93" spans="1:26" ht="29.5" customHeight="1" x14ac:dyDescent="0.35">
      <c r="A93" s="408"/>
      <c r="B93" s="411"/>
      <c r="C93" s="414"/>
      <c r="D93" s="417"/>
      <c r="E93" s="140">
        <v>2</v>
      </c>
      <c r="F93" s="161"/>
      <c r="G93" s="162"/>
      <c r="H93" s="162"/>
      <c r="I93" s="149" t="str">
        <f t="shared" si="7"/>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8"/>
        <v/>
      </c>
      <c r="T93" s="144" t="str">
        <f t="shared" si="9"/>
        <v/>
      </c>
      <c r="U93" s="144" t="str">
        <f t="shared" si="10"/>
        <v/>
      </c>
      <c r="V93" s="431"/>
      <c r="X93" s="152"/>
      <c r="Y93" s="160"/>
      <c r="Z93" s="160"/>
    </row>
    <row r="94" spans="1:26" ht="29.5" customHeight="1" x14ac:dyDescent="0.35">
      <c r="A94" s="408"/>
      <c r="B94" s="411"/>
      <c r="C94" s="414"/>
      <c r="D94" s="417"/>
      <c r="E94" s="140">
        <v>3</v>
      </c>
      <c r="F94" s="161"/>
      <c r="G94" s="162"/>
      <c r="H94" s="162"/>
      <c r="I94" s="149" t="str">
        <f t="shared" si="7"/>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8"/>
        <v/>
      </c>
      <c r="T94" s="144" t="str">
        <f t="shared" si="9"/>
        <v/>
      </c>
      <c r="U94" s="144" t="str">
        <f t="shared" si="10"/>
        <v/>
      </c>
      <c r="V94" s="431"/>
      <c r="X94" s="152"/>
      <c r="Y94" s="160"/>
      <c r="Z94" s="160"/>
    </row>
    <row r="95" spans="1:26" ht="29.5" customHeight="1" x14ac:dyDescent="0.35">
      <c r="A95" s="408"/>
      <c r="B95" s="411"/>
      <c r="C95" s="414"/>
      <c r="D95" s="417"/>
      <c r="E95" s="140">
        <v>4</v>
      </c>
      <c r="F95" s="161"/>
      <c r="G95" s="162"/>
      <c r="H95" s="162"/>
      <c r="I95" s="149" t="str">
        <f t="shared" si="7"/>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8"/>
        <v/>
      </c>
      <c r="T95" s="144" t="str">
        <f t="shared" si="9"/>
        <v/>
      </c>
      <c r="U95" s="144" t="str">
        <f t="shared" si="10"/>
        <v/>
      </c>
      <c r="V95" s="431"/>
      <c r="X95" s="152"/>
      <c r="Y95" s="160"/>
      <c r="Z95" s="160"/>
    </row>
    <row r="96" spans="1:26" ht="29.5" customHeight="1" x14ac:dyDescent="0.35">
      <c r="A96" s="408"/>
      <c r="B96" s="411"/>
      <c r="C96" s="414"/>
      <c r="D96" s="417"/>
      <c r="E96" s="140">
        <v>5</v>
      </c>
      <c r="F96" s="161"/>
      <c r="G96" s="162"/>
      <c r="H96" s="162"/>
      <c r="I96" s="149" t="str">
        <f t="shared" si="7"/>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8"/>
        <v/>
      </c>
      <c r="T96" s="144" t="str">
        <f t="shared" si="9"/>
        <v/>
      </c>
      <c r="U96" s="144" t="str">
        <f t="shared" si="10"/>
        <v/>
      </c>
      <c r="V96" s="431"/>
      <c r="X96" s="152"/>
      <c r="Y96" s="160"/>
      <c r="Z96" s="160"/>
    </row>
    <row r="97" spans="1:26" ht="29.5" customHeight="1" thickBot="1" x14ac:dyDescent="0.4">
      <c r="A97" s="409"/>
      <c r="B97" s="412"/>
      <c r="C97" s="415"/>
      <c r="D97" s="418"/>
      <c r="E97" s="154">
        <v>6</v>
      </c>
      <c r="F97" s="165"/>
      <c r="G97" s="166"/>
      <c r="H97" s="166"/>
      <c r="I97" s="149" t="str">
        <f t="shared" si="7"/>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8"/>
        <v/>
      </c>
      <c r="T97" s="144" t="str">
        <f t="shared" si="9"/>
        <v/>
      </c>
      <c r="U97" s="144" t="str">
        <f t="shared" si="10"/>
        <v/>
      </c>
      <c r="V97" s="432"/>
    </row>
    <row r="98" spans="1:26" ht="29.5" customHeight="1" x14ac:dyDescent="0.35">
      <c r="A98" s="407" t="str">
        <f>'2 CONTEXTO E IDENTIFICACIÓN'!A24</f>
        <v>R16</v>
      </c>
      <c r="B98" s="410" t="str">
        <f>+'2 CONTEXTO E IDENTIFICACIÓN'!J24</f>
        <v xml:space="preserve"> por a causa de </v>
      </c>
      <c r="C98" s="413" t="str">
        <f>+'3 PROBABIL E IMPACTO INHERENTE'!E24</f>
        <v/>
      </c>
      <c r="D98" s="416" t="str">
        <f>+'3 PROBABIL E IMPACTO INHERENTE'!M24</f>
        <v/>
      </c>
      <c r="E98" s="157">
        <v>1</v>
      </c>
      <c r="F98" s="158"/>
      <c r="G98" s="159"/>
      <c r="H98" s="159"/>
      <c r="I98" s="149" t="str">
        <f t="shared" si="7"/>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8"/>
        <v/>
      </c>
      <c r="T98" s="144" t="str">
        <f t="shared" si="9"/>
        <v/>
      </c>
      <c r="U98" s="144" t="str">
        <f t="shared" si="10"/>
        <v/>
      </c>
      <c r="V98" s="430"/>
      <c r="X98" s="152"/>
      <c r="Y98" s="160"/>
      <c r="Z98" s="160"/>
    </row>
    <row r="99" spans="1:26" ht="29.5" customHeight="1" x14ac:dyDescent="0.35">
      <c r="A99" s="408"/>
      <c r="B99" s="411"/>
      <c r="C99" s="414"/>
      <c r="D99" s="417"/>
      <c r="E99" s="140">
        <v>2</v>
      </c>
      <c r="F99" s="161"/>
      <c r="G99" s="162"/>
      <c r="H99" s="162"/>
      <c r="I99" s="149" t="str">
        <f t="shared" si="7"/>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8"/>
        <v/>
      </c>
      <c r="T99" s="144" t="str">
        <f t="shared" si="9"/>
        <v/>
      </c>
      <c r="U99" s="144" t="str">
        <f t="shared" si="10"/>
        <v/>
      </c>
      <c r="V99" s="431"/>
      <c r="X99" s="152"/>
      <c r="Y99" s="160"/>
      <c r="Z99" s="160"/>
    </row>
    <row r="100" spans="1:26" ht="29.5" customHeight="1" x14ac:dyDescent="0.35">
      <c r="A100" s="408"/>
      <c r="B100" s="411"/>
      <c r="C100" s="414"/>
      <c r="D100" s="417"/>
      <c r="E100" s="140">
        <v>3</v>
      </c>
      <c r="F100" s="161"/>
      <c r="G100" s="162"/>
      <c r="H100" s="162"/>
      <c r="I100" s="149" t="str">
        <f t="shared" si="7"/>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8"/>
        <v/>
      </c>
      <c r="T100" s="144" t="str">
        <f t="shared" si="9"/>
        <v/>
      </c>
      <c r="U100" s="144" t="str">
        <f t="shared" si="10"/>
        <v/>
      </c>
      <c r="V100" s="431"/>
      <c r="X100" s="152"/>
      <c r="Y100" s="160"/>
      <c r="Z100" s="160"/>
    </row>
    <row r="101" spans="1:26" ht="29.5" customHeight="1" x14ac:dyDescent="0.35">
      <c r="A101" s="408"/>
      <c r="B101" s="411"/>
      <c r="C101" s="414"/>
      <c r="D101" s="417"/>
      <c r="E101" s="140">
        <v>4</v>
      </c>
      <c r="F101" s="161"/>
      <c r="G101" s="162"/>
      <c r="H101" s="162"/>
      <c r="I101" s="149" t="str">
        <f t="shared" si="7"/>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8"/>
        <v/>
      </c>
      <c r="T101" s="144" t="str">
        <f t="shared" si="9"/>
        <v/>
      </c>
      <c r="U101" s="144" t="str">
        <f t="shared" si="10"/>
        <v/>
      </c>
      <c r="V101" s="431"/>
      <c r="X101" s="152"/>
      <c r="Y101" s="160"/>
      <c r="Z101" s="160"/>
    </row>
    <row r="102" spans="1:26" ht="29.5" customHeight="1" x14ac:dyDescent="0.35">
      <c r="A102" s="408"/>
      <c r="B102" s="411"/>
      <c r="C102" s="414"/>
      <c r="D102" s="417"/>
      <c r="E102" s="140">
        <v>5</v>
      </c>
      <c r="F102" s="161"/>
      <c r="G102" s="162"/>
      <c r="H102" s="162"/>
      <c r="I102" s="149" t="str">
        <f t="shared" si="7"/>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8"/>
        <v/>
      </c>
      <c r="T102" s="144" t="str">
        <f t="shared" si="9"/>
        <v/>
      </c>
      <c r="U102" s="144" t="str">
        <f t="shared" si="10"/>
        <v/>
      </c>
      <c r="V102" s="431"/>
      <c r="X102" s="152"/>
      <c r="Y102" s="160"/>
      <c r="Z102" s="160"/>
    </row>
    <row r="103" spans="1:26" ht="29.5" customHeight="1" thickBot="1" x14ac:dyDescent="0.4">
      <c r="A103" s="409"/>
      <c r="B103" s="412"/>
      <c r="C103" s="415"/>
      <c r="D103" s="418"/>
      <c r="E103" s="154">
        <v>6</v>
      </c>
      <c r="F103" s="165"/>
      <c r="G103" s="166"/>
      <c r="H103" s="166"/>
      <c r="I103" s="149" t="str">
        <f t="shared" si="7"/>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8"/>
        <v/>
      </c>
      <c r="T103" s="144" t="str">
        <f t="shared" si="9"/>
        <v/>
      </c>
      <c r="U103" s="144" t="str">
        <f t="shared" si="10"/>
        <v/>
      </c>
      <c r="V103" s="432"/>
    </row>
    <row r="104" spans="1:26" ht="29.5" customHeight="1" x14ac:dyDescent="0.35">
      <c r="A104" s="407" t="str">
        <f>'2 CONTEXTO E IDENTIFICACIÓN'!A25</f>
        <v>R17</v>
      </c>
      <c r="B104" s="410" t="str">
        <f>+'2 CONTEXTO E IDENTIFICACIÓN'!J25</f>
        <v xml:space="preserve"> por a causa de </v>
      </c>
      <c r="C104" s="413" t="str">
        <f>+'3 PROBABIL E IMPACTO INHERENTE'!E25</f>
        <v/>
      </c>
      <c r="D104" s="416" t="str">
        <f>+'3 PROBABIL E IMPACTO INHERENTE'!M25</f>
        <v/>
      </c>
      <c r="E104" s="157">
        <v>1</v>
      </c>
      <c r="F104" s="158"/>
      <c r="G104" s="159"/>
      <c r="H104" s="159"/>
      <c r="I104" s="149" t="str">
        <f t="shared" si="7"/>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1">+IFERROR($K104+$N104,"")</f>
        <v/>
      </c>
      <c r="T104" s="144" t="str">
        <f t="shared" si="9"/>
        <v/>
      </c>
      <c r="U104" s="144" t="str">
        <f t="shared" si="10"/>
        <v/>
      </c>
      <c r="V104" s="430"/>
      <c r="X104" s="152"/>
      <c r="Y104" s="160"/>
      <c r="Z104" s="160"/>
    </row>
    <row r="105" spans="1:26" ht="29.5" customHeight="1" x14ac:dyDescent="0.35">
      <c r="A105" s="423"/>
      <c r="B105" s="424"/>
      <c r="C105" s="425"/>
      <c r="D105" s="426"/>
      <c r="E105" s="140">
        <v>2</v>
      </c>
      <c r="F105" s="169"/>
      <c r="G105" s="170"/>
      <c r="H105" s="170"/>
      <c r="I105" s="149" t="str">
        <f t="shared" si="7"/>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1"/>
        <v/>
      </c>
      <c r="T105" s="144" t="str">
        <f t="shared" si="9"/>
        <v/>
      </c>
      <c r="U105" s="144" t="str">
        <f t="shared" si="10"/>
        <v/>
      </c>
      <c r="V105" s="433"/>
      <c r="X105" s="152"/>
      <c r="Y105" s="160"/>
      <c r="Z105" s="160"/>
    </row>
    <row r="106" spans="1:26" ht="29.5" customHeight="1" x14ac:dyDescent="0.35">
      <c r="A106" s="423"/>
      <c r="B106" s="424"/>
      <c r="C106" s="425"/>
      <c r="D106" s="426"/>
      <c r="E106" s="140">
        <v>3</v>
      </c>
      <c r="F106" s="169"/>
      <c r="G106" s="170"/>
      <c r="H106" s="170"/>
      <c r="I106" s="149" t="str">
        <f t="shared" si="7"/>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1"/>
        <v/>
      </c>
      <c r="T106" s="144" t="str">
        <f t="shared" si="9"/>
        <v/>
      </c>
      <c r="U106" s="144" t="str">
        <f t="shared" si="10"/>
        <v/>
      </c>
      <c r="V106" s="433"/>
      <c r="X106" s="152"/>
      <c r="Y106" s="160"/>
      <c r="Z106" s="160"/>
    </row>
    <row r="107" spans="1:26" ht="29.5" customHeight="1" x14ac:dyDescent="0.35">
      <c r="A107" s="408"/>
      <c r="B107" s="411"/>
      <c r="C107" s="414"/>
      <c r="D107" s="417"/>
      <c r="E107" s="140">
        <v>4</v>
      </c>
      <c r="F107" s="161"/>
      <c r="G107" s="162"/>
      <c r="H107" s="162"/>
      <c r="I107" s="149" t="str">
        <f t="shared" si="7"/>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1"/>
        <v/>
      </c>
      <c r="T107" s="144" t="str">
        <f t="shared" si="9"/>
        <v/>
      </c>
      <c r="U107" s="144" t="str">
        <f t="shared" si="10"/>
        <v/>
      </c>
      <c r="V107" s="431"/>
      <c r="X107" s="152"/>
      <c r="Y107" s="160"/>
      <c r="Z107" s="160"/>
    </row>
    <row r="108" spans="1:26" ht="29.5" customHeight="1" x14ac:dyDescent="0.35">
      <c r="A108" s="408"/>
      <c r="B108" s="411"/>
      <c r="C108" s="414"/>
      <c r="D108" s="417"/>
      <c r="E108" s="140">
        <v>5</v>
      </c>
      <c r="F108" s="161"/>
      <c r="G108" s="162"/>
      <c r="H108" s="162"/>
      <c r="I108" s="149" t="str">
        <f t="shared" si="7"/>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1"/>
        <v/>
      </c>
      <c r="T108" s="144" t="str">
        <f t="shared" si="9"/>
        <v/>
      </c>
      <c r="U108" s="144" t="str">
        <f t="shared" si="10"/>
        <v/>
      </c>
      <c r="V108" s="431"/>
      <c r="X108" s="152"/>
      <c r="Y108" s="160"/>
      <c r="Z108" s="160"/>
    </row>
    <row r="109" spans="1:26" ht="29.5" customHeight="1" thickBot="1" x14ac:dyDescent="0.4">
      <c r="A109" s="409"/>
      <c r="B109" s="412"/>
      <c r="C109" s="415"/>
      <c r="D109" s="418"/>
      <c r="E109" s="154">
        <v>6</v>
      </c>
      <c r="F109" s="165"/>
      <c r="G109" s="166"/>
      <c r="H109" s="166"/>
      <c r="I109" s="149" t="str">
        <f t="shared" si="7"/>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1"/>
        <v/>
      </c>
      <c r="T109" s="144" t="str">
        <f t="shared" si="9"/>
        <v/>
      </c>
      <c r="U109" s="144" t="str">
        <f t="shared" si="10"/>
        <v/>
      </c>
      <c r="V109" s="432"/>
    </row>
    <row r="110" spans="1:26" ht="29.5" customHeight="1" x14ac:dyDescent="0.35">
      <c r="A110" s="407" t="str">
        <f>'2 CONTEXTO E IDENTIFICACIÓN'!A26</f>
        <v>R18</v>
      </c>
      <c r="B110" s="410" t="str">
        <f>+'2 CONTEXTO E IDENTIFICACIÓN'!J26</f>
        <v xml:space="preserve"> por a causa de </v>
      </c>
      <c r="C110" s="413" t="str">
        <f>+'3 PROBABIL E IMPACTO INHERENTE'!E26</f>
        <v/>
      </c>
      <c r="D110" s="416" t="str">
        <f>+'3 PROBABIL E IMPACTO INHERENTE'!M26</f>
        <v/>
      </c>
      <c r="E110" s="157">
        <v>1</v>
      </c>
      <c r="F110" s="158"/>
      <c r="G110" s="159"/>
      <c r="H110" s="159"/>
      <c r="I110" s="149" t="str">
        <f t="shared" si="7"/>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1"/>
        <v/>
      </c>
      <c r="T110" s="144" t="str">
        <f t="shared" si="9"/>
        <v/>
      </c>
      <c r="U110" s="144" t="str">
        <f t="shared" si="10"/>
        <v/>
      </c>
      <c r="V110" s="430"/>
      <c r="X110" s="152"/>
      <c r="Y110" s="160"/>
      <c r="Z110" s="160"/>
    </row>
    <row r="111" spans="1:26" ht="29.5" customHeight="1" x14ac:dyDescent="0.35">
      <c r="A111" s="423"/>
      <c r="B111" s="424"/>
      <c r="C111" s="425"/>
      <c r="D111" s="426"/>
      <c r="E111" s="140">
        <v>2</v>
      </c>
      <c r="F111" s="169"/>
      <c r="G111" s="170"/>
      <c r="H111" s="170"/>
      <c r="I111" s="149" t="str">
        <f t="shared" si="7"/>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1"/>
        <v/>
      </c>
      <c r="T111" s="144" t="str">
        <f t="shared" si="9"/>
        <v/>
      </c>
      <c r="U111" s="144" t="str">
        <f t="shared" si="10"/>
        <v/>
      </c>
      <c r="V111" s="433"/>
      <c r="X111" s="152"/>
      <c r="Y111" s="160"/>
      <c r="Z111" s="160"/>
    </row>
    <row r="112" spans="1:26" ht="29.5" customHeight="1" x14ac:dyDescent="0.35">
      <c r="A112" s="423"/>
      <c r="B112" s="424"/>
      <c r="C112" s="425"/>
      <c r="D112" s="426"/>
      <c r="E112" s="140">
        <v>3</v>
      </c>
      <c r="F112" s="169"/>
      <c r="G112" s="170"/>
      <c r="H112" s="170"/>
      <c r="I112" s="149" t="str">
        <f t="shared" si="7"/>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1"/>
        <v/>
      </c>
      <c r="T112" s="144" t="str">
        <f t="shared" si="9"/>
        <v/>
      </c>
      <c r="U112" s="144" t="str">
        <f t="shared" si="10"/>
        <v/>
      </c>
      <c r="V112" s="433"/>
      <c r="X112" s="152"/>
      <c r="Y112" s="160"/>
      <c r="Z112" s="160"/>
    </row>
    <row r="113" spans="1:26" ht="29.5" customHeight="1" x14ac:dyDescent="0.35">
      <c r="A113" s="408"/>
      <c r="B113" s="411"/>
      <c r="C113" s="414"/>
      <c r="D113" s="417"/>
      <c r="E113" s="140">
        <v>4</v>
      </c>
      <c r="F113" s="161"/>
      <c r="G113" s="162"/>
      <c r="H113" s="162"/>
      <c r="I113" s="149" t="str">
        <f t="shared" si="7"/>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1"/>
        <v/>
      </c>
      <c r="T113" s="144" t="str">
        <f t="shared" si="9"/>
        <v/>
      </c>
      <c r="U113" s="144" t="str">
        <f t="shared" si="10"/>
        <v/>
      </c>
      <c r="V113" s="431"/>
      <c r="X113" s="152"/>
      <c r="Y113" s="160"/>
      <c r="Z113" s="160"/>
    </row>
    <row r="114" spans="1:26" ht="29.5" customHeight="1" x14ac:dyDescent="0.35">
      <c r="A114" s="408"/>
      <c r="B114" s="411"/>
      <c r="C114" s="414"/>
      <c r="D114" s="417"/>
      <c r="E114" s="140">
        <v>5</v>
      </c>
      <c r="F114" s="161"/>
      <c r="G114" s="162"/>
      <c r="H114" s="162"/>
      <c r="I114" s="149" t="str">
        <f t="shared" si="7"/>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1"/>
        <v/>
      </c>
      <c r="T114" s="144" t="str">
        <f t="shared" si="9"/>
        <v/>
      </c>
      <c r="U114" s="144" t="str">
        <f t="shared" si="10"/>
        <v/>
      </c>
      <c r="V114" s="431"/>
      <c r="X114" s="152"/>
      <c r="Y114" s="160"/>
      <c r="Z114" s="160"/>
    </row>
    <row r="115" spans="1:26" ht="29.5" customHeight="1" thickBot="1" x14ac:dyDescent="0.4">
      <c r="A115" s="409"/>
      <c r="B115" s="412"/>
      <c r="C115" s="415"/>
      <c r="D115" s="418"/>
      <c r="E115" s="154">
        <v>6</v>
      </c>
      <c r="F115" s="165"/>
      <c r="G115" s="166"/>
      <c r="H115" s="166"/>
      <c r="I115" s="149" t="str">
        <f t="shared" si="7"/>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1"/>
        <v/>
      </c>
      <c r="T115" s="144" t="str">
        <f t="shared" si="9"/>
        <v/>
      </c>
      <c r="U115" s="144" t="str">
        <f t="shared" si="10"/>
        <v/>
      </c>
      <c r="V115" s="432"/>
    </row>
    <row r="116" spans="1:26" ht="29.5" customHeight="1" x14ac:dyDescent="0.35">
      <c r="A116" s="407" t="str">
        <f>'2 CONTEXTO E IDENTIFICACIÓN'!A27</f>
        <v>R19</v>
      </c>
      <c r="B116" s="410" t="str">
        <f>+'2 CONTEXTO E IDENTIFICACIÓN'!J27</f>
        <v xml:space="preserve"> por a causa de </v>
      </c>
      <c r="C116" s="413" t="str">
        <f>+'3 PROBABIL E IMPACTO INHERENTE'!E27</f>
        <v/>
      </c>
      <c r="D116" s="416" t="str">
        <f>+'3 PROBABIL E IMPACTO INHERENTE'!M27</f>
        <v/>
      </c>
      <c r="E116" s="157">
        <v>1</v>
      </c>
      <c r="F116" s="158"/>
      <c r="G116" s="159"/>
      <c r="H116" s="159"/>
      <c r="I116" s="149" t="str">
        <f t="shared" si="7"/>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1"/>
        <v/>
      </c>
      <c r="T116" s="144" t="str">
        <f t="shared" ref="T116:T127" si="12">+IFERROR(C116*S116,"")</f>
        <v/>
      </c>
      <c r="U116" s="144" t="str">
        <f t="shared" ref="U116:U127" si="13">+IFERROR(S116-T116,"")</f>
        <v/>
      </c>
      <c r="V116" s="430"/>
      <c r="X116" s="152"/>
      <c r="Y116" s="160"/>
      <c r="Z116" s="160"/>
    </row>
    <row r="117" spans="1:26" ht="29.5" customHeight="1" x14ac:dyDescent="0.35">
      <c r="A117" s="423"/>
      <c r="B117" s="424"/>
      <c r="C117" s="425"/>
      <c r="D117" s="426"/>
      <c r="E117" s="140">
        <v>2</v>
      </c>
      <c r="F117" s="169"/>
      <c r="G117" s="170"/>
      <c r="H117" s="170"/>
      <c r="I117" s="149" t="str">
        <f t="shared" si="7"/>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1"/>
        <v/>
      </c>
      <c r="T117" s="144" t="str">
        <f t="shared" si="12"/>
        <v/>
      </c>
      <c r="U117" s="144" t="str">
        <f t="shared" si="13"/>
        <v/>
      </c>
      <c r="V117" s="433"/>
      <c r="X117" s="152"/>
      <c r="Y117" s="160"/>
      <c r="Z117" s="160"/>
    </row>
    <row r="118" spans="1:26" ht="29.5" customHeight="1" x14ac:dyDescent="0.35">
      <c r="A118" s="423"/>
      <c r="B118" s="424"/>
      <c r="C118" s="425"/>
      <c r="D118" s="426"/>
      <c r="E118" s="140">
        <v>3</v>
      </c>
      <c r="F118" s="169"/>
      <c r="G118" s="170"/>
      <c r="H118" s="170"/>
      <c r="I118" s="149" t="str">
        <f t="shared" si="7"/>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1"/>
        <v/>
      </c>
      <c r="T118" s="144" t="str">
        <f t="shared" si="12"/>
        <v/>
      </c>
      <c r="U118" s="144" t="str">
        <f t="shared" si="13"/>
        <v/>
      </c>
      <c r="V118" s="433"/>
      <c r="X118" s="152"/>
      <c r="Y118" s="160"/>
      <c r="Z118" s="160"/>
    </row>
    <row r="119" spans="1:26" ht="29.5" customHeight="1" x14ac:dyDescent="0.35">
      <c r="A119" s="408"/>
      <c r="B119" s="411"/>
      <c r="C119" s="414"/>
      <c r="D119" s="417"/>
      <c r="E119" s="140">
        <v>4</v>
      </c>
      <c r="F119" s="161"/>
      <c r="G119" s="162"/>
      <c r="H119" s="162"/>
      <c r="I119" s="149" t="str">
        <f t="shared" si="7"/>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1"/>
        <v/>
      </c>
      <c r="T119" s="144" t="str">
        <f t="shared" si="12"/>
        <v/>
      </c>
      <c r="U119" s="144" t="str">
        <f t="shared" si="13"/>
        <v/>
      </c>
      <c r="V119" s="431"/>
      <c r="X119" s="152"/>
      <c r="Y119" s="160"/>
      <c r="Z119" s="160"/>
    </row>
    <row r="120" spans="1:26" ht="29.5" customHeight="1" x14ac:dyDescent="0.35">
      <c r="A120" s="408"/>
      <c r="B120" s="411"/>
      <c r="C120" s="414"/>
      <c r="D120" s="417"/>
      <c r="E120" s="140">
        <v>5</v>
      </c>
      <c r="F120" s="161"/>
      <c r="G120" s="162"/>
      <c r="H120" s="162"/>
      <c r="I120" s="149" t="str">
        <f t="shared" si="7"/>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1"/>
        <v/>
      </c>
      <c r="T120" s="144" t="str">
        <f t="shared" si="12"/>
        <v/>
      </c>
      <c r="U120" s="144" t="str">
        <f t="shared" si="13"/>
        <v/>
      </c>
      <c r="V120" s="431"/>
      <c r="X120" s="152"/>
      <c r="Y120" s="160"/>
      <c r="Z120" s="160"/>
    </row>
    <row r="121" spans="1:26" ht="29.5" customHeight="1" thickBot="1" x14ac:dyDescent="0.4">
      <c r="A121" s="409"/>
      <c r="B121" s="412"/>
      <c r="C121" s="415"/>
      <c r="D121" s="418"/>
      <c r="E121" s="154">
        <v>6</v>
      </c>
      <c r="F121" s="165"/>
      <c r="G121" s="166"/>
      <c r="H121" s="166"/>
      <c r="I121" s="149" t="str">
        <f t="shared" si="7"/>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1"/>
        <v/>
      </c>
      <c r="T121" s="144" t="str">
        <f t="shared" si="12"/>
        <v/>
      </c>
      <c r="U121" s="144" t="str">
        <f t="shared" si="13"/>
        <v/>
      </c>
      <c r="V121" s="432"/>
    </row>
    <row r="122" spans="1:26" ht="29.5" customHeight="1" x14ac:dyDescent="0.35">
      <c r="A122" s="407" t="str">
        <f>'2 CONTEXTO E IDENTIFICACIÓN'!A28</f>
        <v>R20</v>
      </c>
      <c r="B122" s="410" t="str">
        <f>+'2 CONTEXTO E IDENTIFICACIÓN'!J28</f>
        <v xml:space="preserve"> por a causa de </v>
      </c>
      <c r="C122" s="413" t="str">
        <f>+'3 PROBABIL E IMPACTO INHERENTE'!E28</f>
        <v/>
      </c>
      <c r="D122" s="416" t="str">
        <f>+'3 PROBABIL E IMPACTO INHERENTE'!M28</f>
        <v/>
      </c>
      <c r="E122" s="157">
        <v>1</v>
      </c>
      <c r="F122" s="158"/>
      <c r="G122" s="159"/>
      <c r="H122" s="159"/>
      <c r="I122" s="149" t="str">
        <f t="shared" si="7"/>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1"/>
        <v/>
      </c>
      <c r="T122" s="144" t="str">
        <f t="shared" si="12"/>
        <v/>
      </c>
      <c r="U122" s="144" t="str">
        <f t="shared" si="13"/>
        <v/>
      </c>
      <c r="V122" s="430"/>
      <c r="X122" s="152"/>
      <c r="Y122" s="160"/>
      <c r="Z122" s="160"/>
    </row>
    <row r="123" spans="1:26" ht="29.5" customHeight="1" x14ac:dyDescent="0.35">
      <c r="A123" s="423"/>
      <c r="B123" s="424"/>
      <c r="C123" s="425"/>
      <c r="D123" s="426"/>
      <c r="E123" s="140">
        <v>2</v>
      </c>
      <c r="F123" s="169"/>
      <c r="G123" s="170"/>
      <c r="H123" s="170"/>
      <c r="I123" s="149" t="str">
        <f t="shared" si="7"/>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1"/>
        <v/>
      </c>
      <c r="T123" s="144" t="str">
        <f t="shared" si="12"/>
        <v/>
      </c>
      <c r="U123" s="144" t="str">
        <f t="shared" si="13"/>
        <v/>
      </c>
      <c r="V123" s="433"/>
      <c r="X123" s="152"/>
      <c r="Y123" s="160"/>
      <c r="Z123" s="160"/>
    </row>
    <row r="124" spans="1:26" ht="29.5" customHeight="1" x14ac:dyDescent="0.35">
      <c r="A124" s="423"/>
      <c r="B124" s="424"/>
      <c r="C124" s="425"/>
      <c r="D124" s="426"/>
      <c r="E124" s="140">
        <v>3</v>
      </c>
      <c r="F124" s="169"/>
      <c r="G124" s="170"/>
      <c r="H124" s="170"/>
      <c r="I124" s="149" t="str">
        <f t="shared" si="7"/>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1"/>
        <v/>
      </c>
      <c r="T124" s="144" t="str">
        <f t="shared" si="12"/>
        <v/>
      </c>
      <c r="U124" s="144" t="str">
        <f t="shared" si="13"/>
        <v/>
      </c>
      <c r="V124" s="433"/>
      <c r="X124" s="152"/>
      <c r="Y124" s="160"/>
      <c r="Z124" s="160"/>
    </row>
    <row r="125" spans="1:26" ht="29.5" customHeight="1" x14ac:dyDescent="0.35">
      <c r="A125" s="408"/>
      <c r="B125" s="411"/>
      <c r="C125" s="414"/>
      <c r="D125" s="417"/>
      <c r="E125" s="140">
        <v>4</v>
      </c>
      <c r="F125" s="161"/>
      <c r="G125" s="162"/>
      <c r="H125" s="162"/>
      <c r="I125" s="149" t="str">
        <f t="shared" si="7"/>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1"/>
        <v/>
      </c>
      <c r="T125" s="144" t="str">
        <f t="shared" si="12"/>
        <v/>
      </c>
      <c r="U125" s="144" t="str">
        <f t="shared" si="13"/>
        <v/>
      </c>
      <c r="V125" s="431"/>
      <c r="X125" s="152"/>
      <c r="Y125" s="160"/>
      <c r="Z125" s="160"/>
    </row>
    <row r="126" spans="1:26" ht="29.5" customHeight="1" x14ac:dyDescent="0.35">
      <c r="A126" s="408"/>
      <c r="B126" s="411"/>
      <c r="C126" s="414"/>
      <c r="D126" s="417"/>
      <c r="E126" s="140">
        <v>5</v>
      </c>
      <c r="F126" s="161"/>
      <c r="G126" s="162"/>
      <c r="H126" s="162"/>
      <c r="I126" s="149" t="str">
        <f t="shared" si="7"/>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1"/>
        <v/>
      </c>
      <c r="T126" s="144" t="str">
        <f t="shared" si="12"/>
        <v/>
      </c>
      <c r="U126" s="144" t="str">
        <f t="shared" si="13"/>
        <v/>
      </c>
      <c r="V126" s="431"/>
      <c r="X126" s="152"/>
      <c r="Y126" s="160"/>
      <c r="Z126" s="160"/>
    </row>
    <row r="127" spans="1:26" ht="29.5" customHeight="1" thickBot="1" x14ac:dyDescent="0.4">
      <c r="A127" s="409"/>
      <c r="B127" s="412"/>
      <c r="C127" s="415"/>
      <c r="D127" s="418"/>
      <c r="E127" s="154">
        <v>6</v>
      </c>
      <c r="F127" s="165"/>
      <c r="G127" s="166"/>
      <c r="H127" s="166"/>
      <c r="I127" s="149" t="str">
        <f t="shared" si="7"/>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1"/>
        <v/>
      </c>
      <c r="T127" s="144" t="str">
        <f t="shared" si="12"/>
        <v/>
      </c>
      <c r="U127" s="144" t="str">
        <f t="shared" si="13"/>
        <v/>
      </c>
      <c r="V127" s="432"/>
    </row>
    <row r="128" spans="1:26" x14ac:dyDescent="0.3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1:V1"/>
    <mergeCell ref="A2:C2"/>
    <mergeCell ref="A6:A7"/>
    <mergeCell ref="B6:B7"/>
    <mergeCell ref="E6:E7"/>
    <mergeCell ref="O6:R6"/>
    <mergeCell ref="T4:U6"/>
    <mergeCell ref="S4:S6"/>
    <mergeCell ref="C6:C7"/>
    <mergeCell ref="D6:D7"/>
    <mergeCell ref="J4:R5"/>
    <mergeCell ref="A5:I5"/>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C1" zoomScale="80" zoomScaleNormal="80" zoomScaleSheetLayoutView="85" workbookViewId="0">
      <selection activeCell="V14" sqref="V14:V19"/>
    </sheetView>
  </sheetViews>
  <sheetFormatPr baseColWidth="10" defaultColWidth="11.453125" defaultRowHeight="13.5" x14ac:dyDescent="0.35"/>
  <cols>
    <col min="1" max="1" width="14.81640625" style="114" customWidth="1"/>
    <col min="2" max="2" width="29.453125" style="114" bestFit="1" customWidth="1"/>
    <col min="3" max="3" width="15.453125" style="114" customWidth="1"/>
    <col min="4" max="4" width="14.1796875" style="114" customWidth="1"/>
    <col min="5" max="5" width="10.1796875" style="114" customWidth="1"/>
    <col min="6" max="6" width="17.453125" style="114" customWidth="1"/>
    <col min="7" max="7" width="21.81640625" style="114" customWidth="1"/>
    <col min="8" max="8" width="36.54296875" style="114" customWidth="1"/>
    <col min="9" max="9" width="42.81640625" style="114" customWidth="1"/>
    <col min="10" max="11" width="12.1796875" style="171" customWidth="1"/>
    <col min="12" max="12" width="18.54296875" style="171" customWidth="1"/>
    <col min="13" max="13" width="19.453125" style="114" bestFit="1" customWidth="1"/>
    <col min="14" max="14" width="18.26953125" style="171" customWidth="1"/>
    <col min="15" max="15" width="18.81640625" style="171" customWidth="1"/>
    <col min="16" max="16" width="16.453125" style="171" bestFit="1" customWidth="1"/>
    <col min="17" max="17" width="14.453125" style="171" customWidth="1"/>
    <col min="18" max="18" width="13" style="171" customWidth="1"/>
    <col min="19" max="21" width="13.453125" style="171" customWidth="1"/>
    <col min="22" max="22" width="63.1796875" style="123" customWidth="1"/>
    <col min="23" max="23" width="11.453125" style="114"/>
    <col min="24" max="24" width="21.453125" style="167" customWidth="1"/>
    <col min="25" max="25" width="7.453125" style="167" bestFit="1" customWidth="1"/>
    <col min="26" max="26" width="8.453125" style="167" bestFit="1" customWidth="1"/>
    <col min="27" max="16384" width="11.453125" style="114"/>
  </cols>
  <sheetData>
    <row r="1" spans="1:26" s="108" customFormat="1" ht="73.5" customHeight="1" x14ac:dyDescent="0.35">
      <c r="A1" s="382" t="str">
        <f>+'2 CONTEXTO E IDENTIFICACIÓN'!A1</f>
        <v>FORMATO MAPA DE RIESGOS
PROCESO: DIRECCIONAMIENTO ESTRATÉGICO
Versión: 01 Fecha: 04/03/2026 Código:  DET-F-52</v>
      </c>
      <c r="B1" s="383"/>
      <c r="C1" s="383"/>
      <c r="D1" s="383"/>
      <c r="E1" s="383"/>
      <c r="F1" s="383"/>
      <c r="G1" s="383"/>
      <c r="H1" s="383"/>
      <c r="I1" s="383"/>
      <c r="J1" s="383"/>
      <c r="K1" s="383"/>
      <c r="L1" s="383"/>
      <c r="M1" s="383"/>
      <c r="N1" s="383"/>
      <c r="O1" s="383"/>
      <c r="P1" s="383"/>
      <c r="Q1" s="383"/>
      <c r="R1" s="383"/>
      <c r="S1" s="383"/>
      <c r="T1" s="383"/>
      <c r="U1" s="383"/>
      <c r="V1" s="383"/>
      <c r="W1" s="383"/>
      <c r="X1" s="383"/>
      <c r="Y1" s="383"/>
      <c r="Z1" s="383"/>
    </row>
    <row r="2" spans="1:26" s="108" customFormat="1" ht="45" customHeight="1" x14ac:dyDescent="0.3">
      <c r="A2" s="384" t="str">
        <f>+'2 CONTEXTO E IDENTIFICACIÓN'!A2</f>
        <v>VERSIÓN:</v>
      </c>
      <c r="B2" s="385"/>
      <c r="C2" s="386"/>
      <c r="D2" s="109">
        <f>'2 CONTEXTO E IDENTIFICACIÓN'!B2</f>
        <v>1</v>
      </c>
      <c r="L2" s="110"/>
      <c r="M2" s="111"/>
      <c r="N2" s="110"/>
      <c r="O2" s="110"/>
      <c r="P2" s="110"/>
      <c r="Q2" s="110"/>
      <c r="R2" s="110"/>
      <c r="S2" s="112"/>
      <c r="T2" s="112"/>
      <c r="U2" s="112"/>
      <c r="V2" s="113"/>
      <c r="W2" s="114"/>
      <c r="X2" s="115"/>
      <c r="Y2" s="115"/>
      <c r="Z2" s="115"/>
    </row>
    <row r="3" spans="1:26" s="108" customFormat="1" ht="27.5" thickBot="1" x14ac:dyDescent="0.35">
      <c r="A3" s="116" t="s">
        <v>47</v>
      </c>
      <c r="B3" s="434" t="str">
        <f>'2 CONTEXTO E IDENTIFICACIÓN'!B4</f>
        <v>Ministerio de Vivienda, Ciudad y Territorio</v>
      </c>
      <c r="C3" s="434"/>
      <c r="D3" s="434"/>
      <c r="E3" s="117"/>
      <c r="G3" s="118" t="str">
        <f>+'2 CONTEXTO E IDENTIFICACIÓN'!$I$4</f>
        <v>Elaboración o Actualización:</v>
      </c>
      <c r="H3" s="119">
        <f>'2 CONTEXTO E IDENTIFICACIÓN'!J4</f>
        <v>46140</v>
      </c>
      <c r="I3" s="120"/>
      <c r="J3" s="121"/>
      <c r="K3" s="121"/>
      <c r="L3" s="121"/>
      <c r="M3" s="117"/>
      <c r="N3" s="121"/>
      <c r="O3" s="121"/>
      <c r="P3" s="121"/>
      <c r="Q3" s="121"/>
      <c r="R3" s="121"/>
      <c r="S3" s="122"/>
      <c r="T3" s="122"/>
      <c r="U3" s="122"/>
      <c r="V3" s="123"/>
      <c r="W3" s="114"/>
      <c r="X3" s="115"/>
      <c r="Y3" s="115"/>
      <c r="Z3" s="115"/>
    </row>
    <row r="4" spans="1:26" s="126" customFormat="1" ht="16.5" customHeight="1" x14ac:dyDescent="0.35">
      <c r="A4" s="124" t="s">
        <v>48</v>
      </c>
      <c r="B4" s="435" t="str">
        <f>'2 CONTEXTO E IDENTIFICACIÓN'!F4</f>
        <v>Relaciones Estratégicas</v>
      </c>
      <c r="C4" s="436"/>
      <c r="D4" s="436"/>
      <c r="E4" s="125" t="s">
        <v>263</v>
      </c>
      <c r="G4" s="127" t="str">
        <f>+'2 CONTEXTO E IDENTIFICACIÓN'!$E$5</f>
        <v xml:space="preserve">Vigencia: </v>
      </c>
      <c r="H4" s="128">
        <f>'2 CONTEXTO E IDENTIFICACIÓN'!G5</f>
        <v>46174</v>
      </c>
      <c r="I4" s="129" t="s">
        <v>52</v>
      </c>
      <c r="J4" s="398" t="s">
        <v>318</v>
      </c>
      <c r="K4" s="399"/>
      <c r="L4" s="399"/>
      <c r="M4" s="399"/>
      <c r="N4" s="399"/>
      <c r="O4" s="399"/>
      <c r="P4" s="399"/>
      <c r="Q4" s="399"/>
      <c r="R4" s="400"/>
      <c r="S4" s="561" t="s">
        <v>265</v>
      </c>
      <c r="T4" s="395" t="s">
        <v>302</v>
      </c>
      <c r="U4" s="561"/>
      <c r="V4" s="388" t="s">
        <v>314</v>
      </c>
      <c r="W4" s="114"/>
      <c r="X4" s="569" t="s">
        <v>266</v>
      </c>
      <c r="Y4" s="570"/>
      <c r="Z4" s="571"/>
    </row>
    <row r="5" spans="1:26" s="126" customFormat="1" ht="33" customHeight="1" x14ac:dyDescent="0.35">
      <c r="A5" s="404" t="s">
        <v>264</v>
      </c>
      <c r="B5" s="405"/>
      <c r="C5" s="405"/>
      <c r="D5" s="405"/>
      <c r="E5" s="405"/>
      <c r="F5" s="405"/>
      <c r="G5" s="405"/>
      <c r="H5" s="405"/>
      <c r="I5" s="406"/>
      <c r="J5" s="401"/>
      <c r="K5" s="402"/>
      <c r="L5" s="402"/>
      <c r="M5" s="402"/>
      <c r="N5" s="402"/>
      <c r="O5" s="402"/>
      <c r="P5" s="402"/>
      <c r="Q5" s="402"/>
      <c r="R5" s="403"/>
      <c r="S5" s="562"/>
      <c r="T5" s="396"/>
      <c r="U5" s="562"/>
      <c r="V5" s="564"/>
      <c r="W5" s="114"/>
      <c r="X5" s="131" t="s">
        <v>222</v>
      </c>
      <c r="Y5" s="132" t="s">
        <v>268</v>
      </c>
      <c r="Z5" s="133" t="s">
        <v>269</v>
      </c>
    </row>
    <row r="6" spans="1:26" ht="29.25" customHeight="1" x14ac:dyDescent="0.35">
      <c r="A6" s="387" t="s">
        <v>216</v>
      </c>
      <c r="B6" s="387" t="s">
        <v>217</v>
      </c>
      <c r="C6" s="387" t="s">
        <v>270</v>
      </c>
      <c r="D6" s="387" t="s">
        <v>271</v>
      </c>
      <c r="E6" s="389" t="s">
        <v>272</v>
      </c>
      <c r="F6" s="421" t="s">
        <v>30</v>
      </c>
      <c r="G6" s="422"/>
      <c r="H6" s="422"/>
      <c r="I6" s="389"/>
      <c r="J6" s="392" t="s">
        <v>315</v>
      </c>
      <c r="K6" s="392"/>
      <c r="L6" s="392"/>
      <c r="M6" s="392"/>
      <c r="N6" s="393"/>
      <c r="O6" s="391" t="s">
        <v>317</v>
      </c>
      <c r="P6" s="392"/>
      <c r="Q6" s="392"/>
      <c r="R6" s="393"/>
      <c r="S6" s="563"/>
      <c r="T6" s="397"/>
      <c r="U6" s="563"/>
      <c r="V6" s="565"/>
      <c r="X6" s="135" t="s">
        <v>231</v>
      </c>
      <c r="Y6" s="136">
        <v>0.01</v>
      </c>
      <c r="Z6" s="137">
        <v>0.2</v>
      </c>
    </row>
    <row r="7" spans="1:26" ht="68" thickBot="1" x14ac:dyDescent="0.4">
      <c r="A7" s="388"/>
      <c r="B7" s="388"/>
      <c r="C7" s="388"/>
      <c r="D7" s="388"/>
      <c r="E7" s="390"/>
      <c r="F7" s="124" t="s">
        <v>273</v>
      </c>
      <c r="G7" s="130" t="s">
        <v>274</v>
      </c>
      <c r="H7" s="130" t="s">
        <v>275</v>
      </c>
      <c r="I7" s="130" t="s">
        <v>276</v>
      </c>
      <c r="J7" s="124" t="s">
        <v>306</v>
      </c>
      <c r="K7" s="138" t="s">
        <v>33</v>
      </c>
      <c r="L7" s="138" t="s">
        <v>35</v>
      </c>
      <c r="M7" s="124" t="s">
        <v>36</v>
      </c>
      <c r="N7" s="138" t="s">
        <v>38</v>
      </c>
      <c r="O7" s="138" t="s">
        <v>87</v>
      </c>
      <c r="P7" s="138" t="s">
        <v>88</v>
      </c>
      <c r="Q7" s="138" t="s">
        <v>277</v>
      </c>
      <c r="R7" s="138" t="s">
        <v>278</v>
      </c>
      <c r="S7" s="138" t="s">
        <v>308</v>
      </c>
      <c r="T7" s="138" t="s">
        <v>303</v>
      </c>
      <c r="U7" s="138" t="s">
        <v>304</v>
      </c>
      <c r="V7" s="138" t="s">
        <v>280</v>
      </c>
      <c r="X7" s="139" t="s">
        <v>235</v>
      </c>
      <c r="Y7" s="136">
        <v>0.21</v>
      </c>
      <c r="Z7" s="137">
        <v>0.4</v>
      </c>
    </row>
    <row r="8" spans="1:26" ht="167.25" customHeight="1" thickBot="1" x14ac:dyDescent="0.4">
      <c r="A8" s="407" t="str">
        <f>'2 CONTEXTO E IDENTIFICACIÓN'!A9</f>
        <v>RET-6</v>
      </c>
      <c r="B8" s="410" t="str">
        <f>+'2 CONTEXTO E IDENTIFICACIÓN'!J9</f>
        <v>Posibilidad de afectación reputacional por incumplimiento en los términos establecidos (en ley quinta) a causa de Demora en la emisión de las respuestas (control político, derechos de petición, proposiciones, citaciones a debates de control política).</v>
      </c>
      <c r="C8" s="413">
        <f>+'3 PROBABIL E IMPACTO INHERENTE'!E9</f>
        <v>0.8</v>
      </c>
      <c r="D8" s="416">
        <f>+'3 PROBABIL E IMPACTO INHERENTE'!M9</f>
        <v>1</v>
      </c>
      <c r="E8" s="360">
        <v>1</v>
      </c>
      <c r="F8" s="346" t="str">
        <f>+'5 VALORACIÓN CONTROL PROBAB.'!F8</f>
        <v>El profesional designado por el (la) asesor (a) de despacho que ejerce como jefe de área</v>
      </c>
      <c r="G8" s="347" t="str">
        <f>+'5 VALORACIÓN CONTROL PROBAB.'!G8</f>
        <v xml:space="preserve">revisa </v>
      </c>
      <c r="H8" s="348" t="str">
        <f>+'5 VALORACIÓN CONTROL PROBAB.'!H8</f>
        <v xml:space="preserve">cuando se requiera el cuadro de control con los tiempos de respuesta a las solicitudes allegadas y emiten las alertas que corresponda.
Como evidencia queda el excel con el estado de las solicitudes realizadas.
En caso de desviación o dificultad el jefe de dependencia realiza la delegación a otro colaborador del área para que pueda ejecutar la tarea.
</v>
      </c>
      <c r="I8" s="361" t="str">
        <f t="shared" ref="I8" si="0">+CONCATENATE(F8," ",G8," ",H8)</f>
        <v xml:space="preserve">El profesional designado por el (la) asesor (a) de despacho que ejerce como jefe de área revisa  cuando se requiera el cuadro de control con los tiempos de respuesta a las solicitudes allegadas y emiten las alertas que corresponda.
Como evidencia queda el excel con el estado de las solicitudes realizadas.
En caso de desviación o dificultad el jefe de dependencia realiza la delegación a otro colaborador del área para que pueda ejecutar la tarea.
</v>
      </c>
      <c r="J8" s="159" t="str">
        <f>+'5 VALORACIÓN CONTROL PROBAB.'!J8</f>
        <v>Preventivo</v>
      </c>
      <c r="K8" s="362">
        <f>+IFERROR(VLOOKUP($J8,'11 FORMULAS'!$B$51:$C$53,2,0),"")</f>
        <v>0.25</v>
      </c>
      <c r="L8" s="362" t="str">
        <f>+'5 VALORACIÓN CONTROL PROBAB.'!L8</f>
        <v>Probabilidad</v>
      </c>
      <c r="M8" s="363" t="str">
        <f>+'5 VALORACIÓN CONTROL PROBAB.'!M8</f>
        <v>Manual</v>
      </c>
      <c r="N8" s="362">
        <f>+IFERROR(VLOOKUP($M8,'11 FORMULAS'!$B$54:$C$55,2,0),"")</f>
        <v>0.15</v>
      </c>
      <c r="O8" s="364" t="str">
        <f>+'5 VALORACIÓN CONTROL PROBAB.'!O8</f>
        <v>Procedimientos</v>
      </c>
      <c r="P8" s="364" t="str">
        <f>+'5 VALORACIÓN CONTROL PROBAB.'!P8</f>
        <v>Siempre que se ejecuta la actividad</v>
      </c>
      <c r="Q8" s="364" t="str">
        <f>+'5 VALORACIÓN CONTROL PROBAB.'!Q8</f>
        <v>Combinado (manual y electrónico)</v>
      </c>
      <c r="R8" s="364" t="str">
        <f>+'5 VALORACIÓN CONTROL PROBAB.'!R8</f>
        <v>Interna</v>
      </c>
      <c r="S8" s="362">
        <f>+'5 VALORACIÓN CONTROL PROBAB.'!S8</f>
        <v>0.4</v>
      </c>
      <c r="T8" s="362">
        <f>+'5 VALORACIÓN CONTROL PROBAB.'!T8</f>
        <v>0.32000000000000006</v>
      </c>
      <c r="U8" s="362">
        <f>+'5 VALORACIÓN CONTROL PROBAB.'!U8</f>
        <v>0.48</v>
      </c>
      <c r="V8" s="566" t="e">
        <f>100%-U8-U9-U10-U11-U12-U13</f>
        <v>#VALUE!</v>
      </c>
      <c r="X8" s="147" t="s">
        <v>239</v>
      </c>
      <c r="Y8" s="136">
        <v>0.41</v>
      </c>
      <c r="Z8" s="137">
        <v>0.6</v>
      </c>
    </row>
    <row r="9" spans="1:26" ht="113.25" customHeight="1" thickBot="1" x14ac:dyDescent="0.4">
      <c r="A9" s="408"/>
      <c r="B9" s="411"/>
      <c r="C9" s="414"/>
      <c r="D9" s="417"/>
      <c r="E9" s="140">
        <v>2</v>
      </c>
      <c r="F9" s="346">
        <f>+'5 VALORACIÓN CONTROL PROBAB.'!F9</f>
        <v>0</v>
      </c>
      <c r="G9" s="347">
        <f>+'5 VALORACIÓN CONTROL PROBAB.'!G9</f>
        <v>0</v>
      </c>
      <c r="H9" s="348">
        <f>+'5 VALORACIÓN CONTROL PROBAB.'!H9</f>
        <v>0</v>
      </c>
      <c r="I9" s="143" t="str">
        <f t="shared" ref="I9" si="1">+CONCATENATE(F9," ",G9," ",H9)</f>
        <v>0 0 0</v>
      </c>
      <c r="J9" s="162">
        <f>+'5 VALORACIÓN CONTROL PROBAB.'!J9</f>
        <v>0</v>
      </c>
      <c r="K9" s="144" t="str">
        <f>+IFERROR(VLOOKUP($J9,'11 FORMULAS'!$B$51:$C$53,2,0),"")</f>
        <v/>
      </c>
      <c r="L9" s="144" t="e">
        <f>+'5 VALORACIÓN CONTROL PROBAB.'!L9</f>
        <v>#REF!</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67"/>
      <c r="X9" s="150" t="s">
        <v>244</v>
      </c>
      <c r="Y9" s="136">
        <v>0.61</v>
      </c>
      <c r="Z9" s="137">
        <v>0.8</v>
      </c>
    </row>
    <row r="10" spans="1:26" ht="24.65" customHeight="1" thickBot="1" x14ac:dyDescent="0.4">
      <c r="A10" s="408"/>
      <c r="B10" s="411"/>
      <c r="C10" s="414"/>
      <c r="D10" s="417"/>
      <c r="E10" s="140">
        <v>3</v>
      </c>
      <c r="F10" s="346">
        <f>+'5 VALORACIÓN CONTROL PROBAB.'!F10</f>
        <v>0</v>
      </c>
      <c r="G10" s="347">
        <f>+'5 VALORACIÓN CONTROL PROBAB.'!G10</f>
        <v>0</v>
      </c>
      <c r="H10" s="348">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67"/>
      <c r="X10" s="151" t="s">
        <v>249</v>
      </c>
      <c r="Y10" s="136">
        <v>0.81</v>
      </c>
      <c r="Z10" s="137">
        <v>1</v>
      </c>
    </row>
    <row r="11" spans="1:26" ht="24.65" customHeight="1" thickBot="1" x14ac:dyDescent="0.4">
      <c r="A11" s="408"/>
      <c r="B11" s="411"/>
      <c r="C11" s="414"/>
      <c r="D11" s="417"/>
      <c r="E11" s="140">
        <v>4</v>
      </c>
      <c r="F11" s="346">
        <f>+'5 VALORACIÓN CONTROL PROBAB.'!F11</f>
        <v>0</v>
      </c>
      <c r="G11" s="347">
        <f>+'5 VALORACIÓN CONTROL PROBAB.'!G11</f>
        <v>0</v>
      </c>
      <c r="H11" s="348">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67"/>
      <c r="X11" s="152"/>
      <c r="Y11" s="152"/>
      <c r="Z11" s="152"/>
    </row>
    <row r="12" spans="1:26" ht="24.65" customHeight="1" thickBot="1" x14ac:dyDescent="0.4">
      <c r="A12" s="408"/>
      <c r="B12" s="411"/>
      <c r="C12" s="414"/>
      <c r="D12" s="417"/>
      <c r="E12" s="140">
        <v>5</v>
      </c>
      <c r="F12" s="346">
        <f>+'5 VALORACIÓN CONTROL PROBAB.'!F12</f>
        <v>0</v>
      </c>
      <c r="G12" s="347">
        <f>+'5 VALORACIÓN CONTROL PROBAB.'!G12</f>
        <v>0</v>
      </c>
      <c r="H12" s="348">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67"/>
      <c r="X12" s="152"/>
      <c r="Y12" s="152"/>
      <c r="Z12" s="152"/>
    </row>
    <row r="13" spans="1:26" ht="24.65" customHeight="1" thickBot="1" x14ac:dyDescent="0.4">
      <c r="A13" s="409"/>
      <c r="B13" s="412"/>
      <c r="C13" s="415"/>
      <c r="D13" s="418"/>
      <c r="E13" s="154">
        <v>6</v>
      </c>
      <c r="F13" s="365">
        <f>+'5 VALORACIÓN CONTROL PROBAB.'!F13</f>
        <v>0</v>
      </c>
      <c r="G13" s="366">
        <f>+'5 VALORACIÓN CONTROL PROBAB.'!G13</f>
        <v>0</v>
      </c>
      <c r="H13" s="367">
        <f>+'5 VALORACIÓN CONTROL PROBAB.'!H13</f>
        <v>0</v>
      </c>
      <c r="I13" s="368" t="str">
        <f t="shared" si="2"/>
        <v>0 0 0</v>
      </c>
      <c r="J13" s="166">
        <f>+'5 VALORACIÓN CONTROL PROBAB.'!J13</f>
        <v>0</v>
      </c>
      <c r="K13" s="369" t="str">
        <f>+IFERROR(VLOOKUP($J13,'11 FORMULAS'!$B$51:$C$53,2,0),"")</f>
        <v/>
      </c>
      <c r="L13" s="369">
        <f>+'5 VALORACIÓN CONTROL PROBAB.'!L13</f>
        <v>0</v>
      </c>
      <c r="M13" s="370">
        <f>+'5 VALORACIÓN CONTROL PROBAB.'!M13</f>
        <v>0</v>
      </c>
      <c r="N13" s="369" t="str">
        <f>+IFERROR(VLOOKUP($M13,'11 FORMULAS'!$B$54:$C$55,2,0),"")</f>
        <v/>
      </c>
      <c r="O13" s="371">
        <f>+'5 VALORACIÓN CONTROL PROBAB.'!O13</f>
        <v>0</v>
      </c>
      <c r="P13" s="371">
        <f>+'5 VALORACIÓN CONTROL PROBAB.'!P13</f>
        <v>0</v>
      </c>
      <c r="Q13" s="371">
        <f>+'5 VALORACIÓN CONTROL PROBAB.'!Q13</f>
        <v>0</v>
      </c>
      <c r="R13" s="371">
        <f>+'5 VALORACIÓN CONTROL PROBAB.'!R13</f>
        <v>0</v>
      </c>
      <c r="S13" s="369">
        <f>+'5 VALORACIÓN CONTROL PROBAB.'!S13</f>
        <v>0</v>
      </c>
      <c r="T13" s="369">
        <f>+'5 VALORACIÓN CONTROL PROBAB.'!T13</f>
        <v>0</v>
      </c>
      <c r="U13" s="369">
        <f>+'5 VALORACIÓN CONTROL PROBAB.'!U13</f>
        <v>0</v>
      </c>
      <c r="V13" s="568"/>
      <c r="X13" s="152"/>
      <c r="Y13" s="152"/>
      <c r="Z13" s="152"/>
    </row>
    <row r="14" spans="1:26" ht="71.5" customHeight="1" thickBot="1" x14ac:dyDescent="0.4">
      <c r="A14" s="423">
        <f>'2 CONTEXTO E IDENTIFICACIÓN'!A10</f>
        <v>0</v>
      </c>
      <c r="B14" s="424" t="str">
        <f>+'2 CONTEXTO E IDENTIFICACIÓN'!J10</f>
        <v xml:space="preserve"> por a causa de </v>
      </c>
      <c r="C14" s="438" t="str">
        <f>+'3 PROBABIL E IMPACTO INHERENTE'!E10</f>
        <v/>
      </c>
      <c r="D14" s="426" t="str">
        <f>+'3 PROBABIL E IMPACTO INHERENTE'!M10</f>
        <v/>
      </c>
      <c r="E14" s="157">
        <v>1</v>
      </c>
      <c r="F14" s="353">
        <f>+'5 VALORACIÓN CONTROL PROBAB.'!F14</f>
        <v>0</v>
      </c>
      <c r="G14" s="354">
        <f>+'5 VALORACIÓN CONTROL PROBAB.'!G14</f>
        <v>0</v>
      </c>
      <c r="H14" s="355">
        <f>+'5 VALORACIÓN CONTROL PROBAB.'!H14</f>
        <v>0</v>
      </c>
      <c r="I14" s="356" t="str">
        <f t="shared" ref="I14:I77" si="3">+CONCATENATE(F14," ",G14," ",H14)</f>
        <v>0 0 0</v>
      </c>
      <c r="J14" s="170">
        <f>+'5 VALORACIÓN CONTROL PROBAB.'!J14</f>
        <v>0</v>
      </c>
      <c r="K14" s="357" t="str">
        <f>+IFERROR(VLOOKUP($J14,'11 FORMULAS'!$B$51:$C$53,2,0),"")</f>
        <v/>
      </c>
      <c r="L14" s="357" t="e">
        <f>+'5 VALORACIÓN CONTROL PROBAB.'!L14</f>
        <v>#REF!</v>
      </c>
      <c r="M14" s="358">
        <f>+'5 VALORACIÓN CONTROL PROBAB.'!M14</f>
        <v>0</v>
      </c>
      <c r="N14" s="357" t="str">
        <f>+IFERROR(VLOOKUP($M14,'11 FORMULAS'!$B$54:$C$55,2,0),"")</f>
        <v/>
      </c>
      <c r="O14" s="359">
        <f>+'5 VALORACIÓN CONTROL PROBAB.'!O14</f>
        <v>0</v>
      </c>
      <c r="P14" s="359">
        <f>+'5 VALORACIÓN CONTROL PROBAB.'!P14</f>
        <v>0</v>
      </c>
      <c r="Q14" s="359">
        <f>+'5 VALORACIÓN CONTROL PROBAB.'!Q14</f>
        <v>0</v>
      </c>
      <c r="R14" s="359">
        <f>+'5 VALORACIÓN CONTROL PROBAB.'!R14</f>
        <v>0</v>
      </c>
      <c r="S14" s="357" t="str">
        <f>+'5 VALORACIÓN CONTROL PROBAB.'!S14</f>
        <v/>
      </c>
      <c r="T14" s="357" t="str">
        <f>+'5 VALORACIÓN CONTROL PROBAB.'!T14</f>
        <v/>
      </c>
      <c r="U14" s="357" t="str">
        <f>+'5 VALORACIÓN CONTROL PROBAB.'!U14</f>
        <v/>
      </c>
      <c r="V14" s="572" t="e">
        <f>100%-U14-U15</f>
        <v>#VALUE!</v>
      </c>
      <c r="X14" s="152"/>
      <c r="Y14" s="160"/>
      <c r="Z14" s="160"/>
    </row>
    <row r="15" spans="1:26" ht="71.5" customHeight="1" thickBot="1" x14ac:dyDescent="0.4">
      <c r="A15" s="408"/>
      <c r="B15" s="411"/>
      <c r="C15" s="438"/>
      <c r="D15" s="417"/>
      <c r="E15" s="140">
        <v>2</v>
      </c>
      <c r="F15" s="346">
        <f>+'5 VALORACIÓN CONTROL PROBAB.'!F15</f>
        <v>0</v>
      </c>
      <c r="G15" s="347">
        <f>+'5 VALORACIÓN CONTROL PROBAB.'!G15</f>
        <v>0</v>
      </c>
      <c r="H15" s="348">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+'5 VALORACIÓN CONTROL PROBAB.'!T15</f>
        <v/>
      </c>
      <c r="U15" s="144" t="str">
        <f>+'5 VALORACIÓN CONTROL PROBAB.'!U15</f>
        <v/>
      </c>
      <c r="V15" s="567"/>
      <c r="X15" s="152"/>
      <c r="Y15" s="160"/>
      <c r="Z15" s="160"/>
    </row>
    <row r="16" spans="1:26" ht="29.5" customHeight="1" thickBot="1" x14ac:dyDescent="0.4">
      <c r="A16" s="408"/>
      <c r="B16" s="411"/>
      <c r="C16" s="438"/>
      <c r="D16" s="417"/>
      <c r="E16" s="140">
        <v>3</v>
      </c>
      <c r="F16" s="346">
        <f>+'5 VALORACIÓN CONTROL PROBAB.'!F16</f>
        <v>0</v>
      </c>
      <c r="G16" s="347">
        <f>+'5 VALORACIÓN CONTROL PROBAB.'!G16</f>
        <v>0</v>
      </c>
      <c r="H16" s="348">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67"/>
      <c r="X16" s="152"/>
      <c r="Y16" s="160"/>
      <c r="Z16" s="160"/>
    </row>
    <row r="17" spans="1:26" ht="29.5" customHeight="1" thickBot="1" x14ac:dyDescent="0.4">
      <c r="A17" s="419"/>
      <c r="B17" s="420"/>
      <c r="C17" s="438"/>
      <c r="D17" s="440"/>
      <c r="E17" s="140">
        <v>4</v>
      </c>
      <c r="F17" s="346">
        <f>+'5 VALORACIÓN CONTROL PROBAB.'!F17</f>
        <v>0</v>
      </c>
      <c r="G17" s="347">
        <f>+'5 VALORACIÓN CONTROL PROBAB.'!G17</f>
        <v>0</v>
      </c>
      <c r="H17" s="348">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67"/>
      <c r="X17" s="152"/>
      <c r="Y17" s="160"/>
      <c r="Z17" s="160"/>
    </row>
    <row r="18" spans="1:26" ht="29.5" customHeight="1" thickBot="1" x14ac:dyDescent="0.4">
      <c r="A18" s="419"/>
      <c r="B18" s="420"/>
      <c r="C18" s="438"/>
      <c r="D18" s="440"/>
      <c r="E18" s="140">
        <v>5</v>
      </c>
      <c r="F18" s="346">
        <f>+'5 VALORACIÓN CONTROL PROBAB.'!F18</f>
        <v>0</v>
      </c>
      <c r="G18" s="347">
        <f>+'5 VALORACIÓN CONTROL PROBAB.'!G18</f>
        <v>0</v>
      </c>
      <c r="H18" s="348">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67"/>
      <c r="X18" s="152"/>
      <c r="Y18" s="160"/>
      <c r="Z18" s="160"/>
    </row>
    <row r="19" spans="1:26" ht="29.5" customHeight="1" thickBot="1" x14ac:dyDescent="0.4">
      <c r="A19" s="409"/>
      <c r="B19" s="412"/>
      <c r="C19" s="439"/>
      <c r="D19" s="418"/>
      <c r="E19" s="154">
        <v>6</v>
      </c>
      <c r="F19" s="346">
        <f>+'5 VALORACIÓN CONTROL PROBAB.'!F19</f>
        <v>0</v>
      </c>
      <c r="G19" s="347">
        <f>+'5 VALORACIÓN CONTROL PROBAB.'!G19</f>
        <v>0</v>
      </c>
      <c r="H19" s="348">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68"/>
    </row>
    <row r="20" spans="1:26" ht="29.5" customHeight="1" thickBot="1" x14ac:dyDescent="0.4">
      <c r="A20" s="407">
        <f>'2 CONTEXTO E IDENTIFICACIÓN'!A11</f>
        <v>0</v>
      </c>
      <c r="B20" s="410" t="str">
        <f>+'2 CONTEXTO E IDENTIFICACIÓN'!J11</f>
        <v xml:space="preserve"> por a causa de </v>
      </c>
      <c r="C20" s="413" t="str">
        <f>+'3 PROBABIL E IMPACTO INHERENTE'!E11</f>
        <v/>
      </c>
      <c r="D20" s="416" t="str">
        <f>+'3 PROBABIL E IMPACTO INHERENTE'!M11</f>
        <v/>
      </c>
      <c r="E20" s="157">
        <v>1</v>
      </c>
      <c r="F20" s="346">
        <f>+'5 VALORACIÓN CONTROL PROBAB.'!F20</f>
        <v>0</v>
      </c>
      <c r="G20" s="347">
        <f>+'5 VALORACIÓN CONTROL PROBAB.'!G20</f>
        <v>0</v>
      </c>
      <c r="H20" s="348">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66" t="e">
        <f>100%-U20-U21-U22-U23-U24-U25</f>
        <v>#VALUE!</v>
      </c>
      <c r="X20" s="152"/>
      <c r="Y20" s="160"/>
      <c r="Z20" s="160"/>
    </row>
    <row r="21" spans="1:26" ht="29.5" customHeight="1" thickBot="1" x14ac:dyDescent="0.4">
      <c r="A21" s="408"/>
      <c r="B21" s="411"/>
      <c r="C21" s="414"/>
      <c r="D21" s="417"/>
      <c r="E21" s="140">
        <v>2</v>
      </c>
      <c r="F21" s="346">
        <f>+'5 VALORACIÓN CONTROL PROBAB.'!F21</f>
        <v>0</v>
      </c>
      <c r="G21" s="347">
        <f>+'5 VALORACIÓN CONTROL PROBAB.'!G21</f>
        <v>0</v>
      </c>
      <c r="H21" s="348">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67"/>
      <c r="X21" s="152"/>
      <c r="Y21" s="160"/>
      <c r="Z21" s="160"/>
    </row>
    <row r="22" spans="1:26" ht="29.5" customHeight="1" thickBot="1" x14ac:dyDescent="0.4">
      <c r="A22" s="408"/>
      <c r="B22" s="411"/>
      <c r="C22" s="414"/>
      <c r="D22" s="417"/>
      <c r="E22" s="140">
        <v>3</v>
      </c>
      <c r="F22" s="346">
        <f>+'5 VALORACIÓN CONTROL PROBAB.'!F22</f>
        <v>0</v>
      </c>
      <c r="G22" s="347">
        <f>+'5 VALORACIÓN CONTROL PROBAB.'!G22</f>
        <v>0</v>
      </c>
      <c r="H22" s="348">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67"/>
      <c r="X22" s="152"/>
      <c r="Y22" s="160"/>
      <c r="Z22" s="160"/>
    </row>
    <row r="23" spans="1:26" ht="29.5" customHeight="1" thickBot="1" x14ac:dyDescent="0.4">
      <c r="A23" s="408"/>
      <c r="B23" s="411"/>
      <c r="C23" s="414"/>
      <c r="D23" s="417"/>
      <c r="E23" s="140">
        <v>4</v>
      </c>
      <c r="F23" s="346">
        <f>+'5 VALORACIÓN CONTROL PROBAB.'!F23</f>
        <v>0</v>
      </c>
      <c r="G23" s="347">
        <f>+'5 VALORACIÓN CONTROL PROBAB.'!G23</f>
        <v>0</v>
      </c>
      <c r="H23" s="348">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67"/>
      <c r="X23" s="152"/>
      <c r="Y23" s="160"/>
      <c r="Z23" s="160"/>
    </row>
    <row r="24" spans="1:26" ht="29.5" customHeight="1" thickBot="1" x14ac:dyDescent="0.4">
      <c r="A24" s="408"/>
      <c r="B24" s="411"/>
      <c r="C24" s="414"/>
      <c r="D24" s="417"/>
      <c r="E24" s="140">
        <v>5</v>
      </c>
      <c r="F24" s="346">
        <f>+'5 VALORACIÓN CONTROL PROBAB.'!F24</f>
        <v>0</v>
      </c>
      <c r="G24" s="347">
        <f>+'5 VALORACIÓN CONTROL PROBAB.'!G24</f>
        <v>0</v>
      </c>
      <c r="H24" s="348">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67"/>
      <c r="X24" s="152"/>
      <c r="Y24" s="160"/>
      <c r="Z24" s="160"/>
    </row>
    <row r="25" spans="1:26" ht="29.5" customHeight="1" thickBot="1" x14ac:dyDescent="0.4">
      <c r="A25" s="409"/>
      <c r="B25" s="412"/>
      <c r="C25" s="415"/>
      <c r="D25" s="418"/>
      <c r="E25" s="154">
        <v>6</v>
      </c>
      <c r="F25" s="346">
        <f>+'5 VALORACIÓN CONTROL PROBAB.'!F25</f>
        <v>0</v>
      </c>
      <c r="G25" s="347">
        <f>+'5 VALORACIÓN CONTROL PROBAB.'!G25</f>
        <v>0</v>
      </c>
      <c r="H25" s="348">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68"/>
    </row>
    <row r="26" spans="1:26" ht="29.5" customHeight="1" thickBot="1" x14ac:dyDescent="0.4">
      <c r="A26" s="407" t="str">
        <f>'2 CONTEXTO E IDENTIFICACIÓN'!A12</f>
        <v>R4</v>
      </c>
      <c r="B26" s="410" t="str">
        <f>+'2 CONTEXTO E IDENTIFICACIÓN'!J12</f>
        <v xml:space="preserve"> por a causa de </v>
      </c>
      <c r="C26" s="413" t="str">
        <f>+'3 PROBABIL E IMPACTO INHERENTE'!E12</f>
        <v/>
      </c>
      <c r="D26" s="416" t="str">
        <f>+'3 PROBABIL E IMPACTO INHERENTE'!M12</f>
        <v/>
      </c>
      <c r="E26" s="157">
        <v>1</v>
      </c>
      <c r="F26" s="346">
        <f>+'5 VALORACIÓN CONTROL PROBAB.'!F26</f>
        <v>0</v>
      </c>
      <c r="G26" s="347">
        <f>+'5 VALORACIÓN CONTROL PROBAB.'!G26</f>
        <v>0</v>
      </c>
      <c r="H26" s="348">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66" t="e">
        <f>100%-U26-U27-U28-U29-U30-U31</f>
        <v>#VALUE!</v>
      </c>
      <c r="X26" s="152"/>
      <c r="Y26" s="160"/>
      <c r="Z26" s="160"/>
    </row>
    <row r="27" spans="1:26" ht="29.5" customHeight="1" thickBot="1" x14ac:dyDescent="0.4">
      <c r="A27" s="408"/>
      <c r="B27" s="411"/>
      <c r="C27" s="414"/>
      <c r="D27" s="417"/>
      <c r="E27" s="140">
        <v>2</v>
      </c>
      <c r="F27" s="346">
        <f>+'5 VALORACIÓN CONTROL PROBAB.'!F27</f>
        <v>0</v>
      </c>
      <c r="G27" s="347">
        <f>+'5 VALORACIÓN CONTROL PROBAB.'!G27</f>
        <v>0</v>
      </c>
      <c r="H27" s="348">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67"/>
      <c r="X27" s="152"/>
      <c r="Y27" s="160"/>
      <c r="Z27" s="160"/>
    </row>
    <row r="28" spans="1:26" ht="29.5" customHeight="1" thickBot="1" x14ac:dyDescent="0.4">
      <c r="A28" s="408"/>
      <c r="B28" s="411"/>
      <c r="C28" s="414"/>
      <c r="D28" s="417"/>
      <c r="E28" s="140">
        <v>3</v>
      </c>
      <c r="F28" s="346">
        <f>+'5 VALORACIÓN CONTROL PROBAB.'!F28</f>
        <v>0</v>
      </c>
      <c r="G28" s="347">
        <f>+'5 VALORACIÓN CONTROL PROBAB.'!G28</f>
        <v>0</v>
      </c>
      <c r="H28" s="348">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67"/>
      <c r="X28" s="152"/>
      <c r="Y28" s="160"/>
      <c r="Z28" s="160"/>
    </row>
    <row r="29" spans="1:26" ht="29.5" customHeight="1" thickBot="1" x14ac:dyDescent="0.4">
      <c r="A29" s="408"/>
      <c r="B29" s="411"/>
      <c r="C29" s="414"/>
      <c r="D29" s="417"/>
      <c r="E29" s="140">
        <v>4</v>
      </c>
      <c r="F29" s="346">
        <f>+'5 VALORACIÓN CONTROL PROBAB.'!F29</f>
        <v>0</v>
      </c>
      <c r="G29" s="347">
        <f>+'5 VALORACIÓN CONTROL PROBAB.'!G29</f>
        <v>0</v>
      </c>
      <c r="H29" s="348">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67"/>
      <c r="X29" s="152"/>
      <c r="Y29" s="160"/>
      <c r="Z29" s="160"/>
    </row>
    <row r="30" spans="1:26" ht="29.5" customHeight="1" thickBot="1" x14ac:dyDescent="0.4">
      <c r="A30" s="408"/>
      <c r="B30" s="411"/>
      <c r="C30" s="414"/>
      <c r="D30" s="417"/>
      <c r="E30" s="140">
        <v>5</v>
      </c>
      <c r="F30" s="346">
        <f>+'5 VALORACIÓN CONTROL PROBAB.'!F30</f>
        <v>0</v>
      </c>
      <c r="G30" s="347">
        <f>+'5 VALORACIÓN CONTROL PROBAB.'!G30</f>
        <v>0</v>
      </c>
      <c r="H30" s="348">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67"/>
      <c r="X30" s="152"/>
      <c r="Y30" s="160"/>
      <c r="Z30" s="160"/>
    </row>
    <row r="31" spans="1:26" ht="29.5" customHeight="1" thickBot="1" x14ac:dyDescent="0.4">
      <c r="A31" s="409"/>
      <c r="B31" s="412"/>
      <c r="C31" s="415"/>
      <c r="D31" s="418"/>
      <c r="E31" s="154">
        <v>6</v>
      </c>
      <c r="F31" s="346">
        <f>+'5 VALORACIÓN CONTROL PROBAB.'!F31</f>
        <v>0</v>
      </c>
      <c r="G31" s="347">
        <f>+'5 VALORACIÓN CONTROL PROBAB.'!G31</f>
        <v>0</v>
      </c>
      <c r="H31" s="348">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68"/>
    </row>
    <row r="32" spans="1:26" ht="29.5" customHeight="1" thickBot="1" x14ac:dyDescent="0.4">
      <c r="A32" s="407" t="str">
        <f>'2 CONTEXTO E IDENTIFICACIÓN'!A13</f>
        <v>R5</v>
      </c>
      <c r="B32" s="410" t="str">
        <f>+'2 CONTEXTO E IDENTIFICACIÓN'!J13</f>
        <v xml:space="preserve"> por a causa de </v>
      </c>
      <c r="C32" s="413" t="str">
        <f>+'3 PROBABIL E IMPACTO INHERENTE'!E13</f>
        <v/>
      </c>
      <c r="D32" s="416" t="str">
        <f>+'3 PROBABIL E IMPACTO INHERENTE'!M13</f>
        <v/>
      </c>
      <c r="E32" s="157">
        <v>1</v>
      </c>
      <c r="F32" s="346">
        <f>+'5 VALORACIÓN CONTROL PROBAB.'!F32</f>
        <v>0</v>
      </c>
      <c r="G32" s="347">
        <f>+'5 VALORACIÓN CONTROL PROBAB.'!G32</f>
        <v>0</v>
      </c>
      <c r="H32" s="348">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66" t="e">
        <f>100%-U32-U33-U34-U35-U36-U37</f>
        <v>#VALUE!</v>
      </c>
      <c r="X32" s="152"/>
      <c r="Y32" s="160"/>
      <c r="Z32" s="160"/>
    </row>
    <row r="33" spans="1:26" ht="29.5" customHeight="1" thickBot="1" x14ac:dyDescent="0.4">
      <c r="A33" s="423"/>
      <c r="B33" s="424"/>
      <c r="C33" s="425"/>
      <c r="D33" s="426"/>
      <c r="E33" s="140">
        <v>2</v>
      </c>
      <c r="F33" s="346">
        <f>+'5 VALORACIÓN CONTROL PROBAB.'!F33</f>
        <v>0</v>
      </c>
      <c r="G33" s="347">
        <f>+'5 VALORACIÓN CONTROL PROBAB.'!G33</f>
        <v>0</v>
      </c>
      <c r="H33" s="348">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67"/>
      <c r="X33" s="152"/>
      <c r="Y33" s="160"/>
      <c r="Z33" s="160"/>
    </row>
    <row r="34" spans="1:26" ht="29.5" customHeight="1" thickBot="1" x14ac:dyDescent="0.4">
      <c r="A34" s="423"/>
      <c r="B34" s="424"/>
      <c r="C34" s="425"/>
      <c r="D34" s="426"/>
      <c r="E34" s="140">
        <v>3</v>
      </c>
      <c r="F34" s="346">
        <f>+'5 VALORACIÓN CONTROL PROBAB.'!F34</f>
        <v>0</v>
      </c>
      <c r="G34" s="347">
        <f>+'5 VALORACIÓN CONTROL PROBAB.'!G34</f>
        <v>0</v>
      </c>
      <c r="H34" s="348">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67"/>
      <c r="X34" s="152"/>
      <c r="Y34" s="160"/>
      <c r="Z34" s="160"/>
    </row>
    <row r="35" spans="1:26" ht="29.5" customHeight="1" thickBot="1" x14ac:dyDescent="0.4">
      <c r="A35" s="408"/>
      <c r="B35" s="411"/>
      <c r="C35" s="414"/>
      <c r="D35" s="417"/>
      <c r="E35" s="140">
        <v>4</v>
      </c>
      <c r="F35" s="346">
        <f>+'5 VALORACIÓN CONTROL PROBAB.'!F35</f>
        <v>0</v>
      </c>
      <c r="G35" s="347">
        <f>+'5 VALORACIÓN CONTROL PROBAB.'!G35</f>
        <v>0</v>
      </c>
      <c r="H35" s="348">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67"/>
      <c r="X35" s="152"/>
      <c r="Y35" s="160"/>
      <c r="Z35" s="160"/>
    </row>
    <row r="36" spans="1:26" ht="29.5" customHeight="1" thickBot="1" x14ac:dyDescent="0.4">
      <c r="A36" s="408"/>
      <c r="B36" s="411"/>
      <c r="C36" s="414"/>
      <c r="D36" s="417"/>
      <c r="E36" s="140">
        <v>5</v>
      </c>
      <c r="F36" s="346">
        <f>+'5 VALORACIÓN CONTROL PROBAB.'!F36</f>
        <v>0</v>
      </c>
      <c r="G36" s="347">
        <f>+'5 VALORACIÓN CONTROL PROBAB.'!G36</f>
        <v>0</v>
      </c>
      <c r="H36" s="348">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67"/>
      <c r="X36" s="152"/>
      <c r="Y36" s="160"/>
      <c r="Z36" s="160"/>
    </row>
    <row r="37" spans="1:26" ht="29.5" customHeight="1" thickBot="1" x14ac:dyDescent="0.4">
      <c r="A37" s="409"/>
      <c r="B37" s="412"/>
      <c r="C37" s="415"/>
      <c r="D37" s="418"/>
      <c r="E37" s="140">
        <v>6</v>
      </c>
      <c r="F37" s="346">
        <f>+'5 VALORACIÓN CONTROL PROBAB.'!F37</f>
        <v>0</v>
      </c>
      <c r="G37" s="347">
        <f>+'5 VALORACIÓN CONTROL PROBAB.'!G37</f>
        <v>0</v>
      </c>
      <c r="H37" s="348">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68"/>
    </row>
    <row r="38" spans="1:26" ht="29.5" customHeight="1" thickBot="1" x14ac:dyDescent="0.4">
      <c r="A38" s="407" t="str">
        <f>'2 CONTEXTO E IDENTIFICACIÓN'!A14</f>
        <v>R6</v>
      </c>
      <c r="B38" s="410" t="str">
        <f>+'2 CONTEXTO E IDENTIFICACIÓN'!J14</f>
        <v xml:space="preserve"> por a causa de </v>
      </c>
      <c r="C38" s="413" t="str">
        <f>+'3 PROBABIL E IMPACTO INHERENTE'!E14</f>
        <v/>
      </c>
      <c r="D38" s="416" t="str">
        <f>+'3 PROBABIL E IMPACTO INHERENTE'!M14</f>
        <v/>
      </c>
      <c r="E38" s="140">
        <v>1</v>
      </c>
      <c r="F38" s="346">
        <f>+'5 VALORACIÓN CONTROL PROBAB.'!F38</f>
        <v>0</v>
      </c>
      <c r="G38" s="347">
        <f>+'5 VALORACIÓN CONTROL PROBAB.'!G38</f>
        <v>0</v>
      </c>
      <c r="H38" s="348">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66" t="e">
        <f>100%-U38-U39-U40-U41-U42-U43</f>
        <v>#VALUE!</v>
      </c>
      <c r="X38" s="152"/>
      <c r="Y38" s="160"/>
      <c r="Z38" s="160"/>
    </row>
    <row r="39" spans="1:26" ht="29.5" customHeight="1" thickBot="1" x14ac:dyDescent="0.4">
      <c r="A39" s="423"/>
      <c r="B39" s="424"/>
      <c r="C39" s="425"/>
      <c r="D39" s="426"/>
      <c r="E39" s="140">
        <v>2</v>
      </c>
      <c r="F39" s="346">
        <f>+'5 VALORACIÓN CONTROL PROBAB.'!F39</f>
        <v>0</v>
      </c>
      <c r="G39" s="347">
        <f>+'5 VALORACIÓN CONTROL PROBAB.'!G39</f>
        <v>0</v>
      </c>
      <c r="H39" s="348">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67"/>
      <c r="X39" s="152"/>
      <c r="Y39" s="160"/>
      <c r="Z39" s="160"/>
    </row>
    <row r="40" spans="1:26" ht="29.5" customHeight="1" thickBot="1" x14ac:dyDescent="0.4">
      <c r="A40" s="423"/>
      <c r="B40" s="424"/>
      <c r="C40" s="425"/>
      <c r="D40" s="426"/>
      <c r="E40" s="140">
        <v>3</v>
      </c>
      <c r="F40" s="346">
        <f>+'5 VALORACIÓN CONTROL PROBAB.'!F40</f>
        <v>0</v>
      </c>
      <c r="G40" s="347">
        <f>+'5 VALORACIÓN CONTROL PROBAB.'!G40</f>
        <v>0</v>
      </c>
      <c r="H40" s="348">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67"/>
      <c r="X40" s="152"/>
      <c r="Y40" s="160"/>
      <c r="Z40" s="160"/>
    </row>
    <row r="41" spans="1:26" ht="29.5" customHeight="1" thickBot="1" x14ac:dyDescent="0.4">
      <c r="A41" s="408"/>
      <c r="B41" s="411"/>
      <c r="C41" s="414"/>
      <c r="D41" s="417"/>
      <c r="E41" s="140">
        <v>4</v>
      </c>
      <c r="F41" s="346">
        <f>+'5 VALORACIÓN CONTROL PROBAB.'!F41</f>
        <v>0</v>
      </c>
      <c r="G41" s="347">
        <f>+'5 VALORACIÓN CONTROL PROBAB.'!G41</f>
        <v>0</v>
      </c>
      <c r="H41" s="348">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67"/>
      <c r="X41" s="152"/>
      <c r="Y41" s="160"/>
      <c r="Z41" s="160"/>
    </row>
    <row r="42" spans="1:26" ht="29.5" customHeight="1" thickBot="1" x14ac:dyDescent="0.4">
      <c r="A42" s="408"/>
      <c r="B42" s="411"/>
      <c r="C42" s="414"/>
      <c r="D42" s="417"/>
      <c r="E42" s="140">
        <v>5</v>
      </c>
      <c r="F42" s="346">
        <f>+'5 VALORACIÓN CONTROL PROBAB.'!F42</f>
        <v>0</v>
      </c>
      <c r="G42" s="347">
        <f>+'5 VALORACIÓN CONTROL PROBAB.'!G42</f>
        <v>0</v>
      </c>
      <c r="H42" s="348">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67"/>
      <c r="X42" s="152"/>
      <c r="Y42" s="160"/>
      <c r="Z42" s="160"/>
    </row>
    <row r="43" spans="1:26" ht="29.5" customHeight="1" thickBot="1" x14ac:dyDescent="0.4">
      <c r="A43" s="409"/>
      <c r="B43" s="412"/>
      <c r="C43" s="415"/>
      <c r="D43" s="418"/>
      <c r="E43" s="154">
        <v>6</v>
      </c>
      <c r="F43" s="346">
        <f>+'5 VALORACIÓN CONTROL PROBAB.'!F43</f>
        <v>0</v>
      </c>
      <c r="G43" s="347">
        <f>+'5 VALORACIÓN CONTROL PROBAB.'!G43</f>
        <v>0</v>
      </c>
      <c r="H43" s="348">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68"/>
    </row>
    <row r="44" spans="1:26" ht="29.5" customHeight="1" thickBot="1" x14ac:dyDescent="0.4">
      <c r="A44" s="407" t="str">
        <f>'2 CONTEXTO E IDENTIFICACIÓN'!A15</f>
        <v>R7</v>
      </c>
      <c r="B44" s="410" t="str">
        <f>+'2 CONTEXTO E IDENTIFICACIÓN'!J15</f>
        <v xml:space="preserve"> por a causa de </v>
      </c>
      <c r="C44" s="413" t="str">
        <f>+'3 PROBABIL E IMPACTO INHERENTE'!E15</f>
        <v/>
      </c>
      <c r="D44" s="416" t="str">
        <f>+'3 PROBABIL E IMPACTO INHERENTE'!M15</f>
        <v/>
      </c>
      <c r="E44" s="157">
        <v>1</v>
      </c>
      <c r="F44" s="346">
        <f>+'5 VALORACIÓN CONTROL PROBAB.'!F44</f>
        <v>0</v>
      </c>
      <c r="G44" s="347">
        <f>+'5 VALORACIÓN CONTROL PROBAB.'!G44</f>
        <v>0</v>
      </c>
      <c r="H44" s="348">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66" t="e">
        <f>100%-U44-U45-U46-U47-U48-U49</f>
        <v>#VALUE!</v>
      </c>
      <c r="X44" s="152"/>
      <c r="Y44" s="160"/>
      <c r="Z44" s="160"/>
    </row>
    <row r="45" spans="1:26" ht="29.5" customHeight="1" thickBot="1" x14ac:dyDescent="0.4">
      <c r="A45" s="408"/>
      <c r="B45" s="411"/>
      <c r="C45" s="414"/>
      <c r="D45" s="417"/>
      <c r="E45" s="140">
        <v>2</v>
      </c>
      <c r="F45" s="346">
        <f>+'5 VALORACIÓN CONTROL PROBAB.'!F45</f>
        <v>0</v>
      </c>
      <c r="G45" s="347">
        <f>+'5 VALORACIÓN CONTROL PROBAB.'!G45</f>
        <v>0</v>
      </c>
      <c r="H45" s="348">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67"/>
      <c r="X45" s="152"/>
      <c r="Y45" s="160"/>
      <c r="Z45" s="160"/>
    </row>
    <row r="46" spans="1:26" ht="29.5" customHeight="1" thickBot="1" x14ac:dyDescent="0.4">
      <c r="A46" s="408"/>
      <c r="B46" s="411"/>
      <c r="C46" s="414"/>
      <c r="D46" s="417"/>
      <c r="E46" s="140">
        <v>3</v>
      </c>
      <c r="F46" s="346">
        <f>+'5 VALORACIÓN CONTROL PROBAB.'!F46</f>
        <v>0</v>
      </c>
      <c r="G46" s="347">
        <f>+'5 VALORACIÓN CONTROL PROBAB.'!G46</f>
        <v>0</v>
      </c>
      <c r="H46" s="348">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67"/>
      <c r="X46" s="152"/>
      <c r="Y46" s="160"/>
      <c r="Z46" s="160"/>
    </row>
    <row r="47" spans="1:26" ht="29.5" customHeight="1" thickBot="1" x14ac:dyDescent="0.4">
      <c r="A47" s="408"/>
      <c r="B47" s="411"/>
      <c r="C47" s="414"/>
      <c r="D47" s="417"/>
      <c r="E47" s="140">
        <v>4</v>
      </c>
      <c r="F47" s="346">
        <f>+'5 VALORACIÓN CONTROL PROBAB.'!F47</f>
        <v>0</v>
      </c>
      <c r="G47" s="347">
        <f>+'5 VALORACIÓN CONTROL PROBAB.'!G47</f>
        <v>0</v>
      </c>
      <c r="H47" s="348">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67"/>
      <c r="X47" s="152"/>
      <c r="Y47" s="160"/>
      <c r="Z47" s="160"/>
    </row>
    <row r="48" spans="1:26" ht="29.5" customHeight="1" thickBot="1" x14ac:dyDescent="0.4">
      <c r="A48" s="408"/>
      <c r="B48" s="411"/>
      <c r="C48" s="414"/>
      <c r="D48" s="417"/>
      <c r="E48" s="140">
        <v>5</v>
      </c>
      <c r="F48" s="346">
        <f>+'5 VALORACIÓN CONTROL PROBAB.'!F48</f>
        <v>0</v>
      </c>
      <c r="G48" s="347">
        <f>+'5 VALORACIÓN CONTROL PROBAB.'!G48</f>
        <v>0</v>
      </c>
      <c r="H48" s="348">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67"/>
      <c r="X48" s="152"/>
      <c r="Y48" s="160"/>
      <c r="Z48" s="160"/>
    </row>
    <row r="49" spans="1:26" ht="29.5" customHeight="1" thickBot="1" x14ac:dyDescent="0.4">
      <c r="A49" s="409"/>
      <c r="B49" s="412"/>
      <c r="C49" s="415"/>
      <c r="D49" s="418"/>
      <c r="E49" s="154">
        <v>6</v>
      </c>
      <c r="F49" s="346">
        <f>+'5 VALORACIÓN CONTROL PROBAB.'!F49</f>
        <v>0</v>
      </c>
      <c r="G49" s="347">
        <f>+'5 VALORACIÓN CONTROL PROBAB.'!G49</f>
        <v>0</v>
      </c>
      <c r="H49" s="348">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68"/>
    </row>
    <row r="50" spans="1:26" ht="29.5" customHeight="1" thickBot="1" x14ac:dyDescent="0.4">
      <c r="A50" s="407" t="str">
        <f>'2 CONTEXTO E IDENTIFICACIÓN'!A16</f>
        <v>R8</v>
      </c>
      <c r="B50" s="410" t="str">
        <f>+'2 CONTEXTO E IDENTIFICACIÓN'!J16</f>
        <v xml:space="preserve"> por a causa de </v>
      </c>
      <c r="C50" s="413" t="str">
        <f>+'3 PROBABIL E IMPACTO INHERENTE'!E16</f>
        <v/>
      </c>
      <c r="D50" s="416" t="str">
        <f>+'3 PROBABIL E IMPACTO INHERENTE'!M16</f>
        <v/>
      </c>
      <c r="E50" s="157">
        <v>1</v>
      </c>
      <c r="F50" s="346">
        <f>+'5 VALORACIÓN CONTROL PROBAB.'!F50</f>
        <v>0</v>
      </c>
      <c r="G50" s="347">
        <f>+'5 VALORACIÓN CONTROL PROBAB.'!G50</f>
        <v>0</v>
      </c>
      <c r="H50" s="348">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66" t="e">
        <f>100%-U50-U51-U52-U53-U54-U55</f>
        <v>#VALUE!</v>
      </c>
      <c r="X50" s="152"/>
      <c r="Y50" s="160"/>
      <c r="Z50" s="160"/>
    </row>
    <row r="51" spans="1:26" ht="29.5" customHeight="1" thickBot="1" x14ac:dyDescent="0.4">
      <c r="A51" s="408"/>
      <c r="B51" s="411"/>
      <c r="C51" s="414"/>
      <c r="D51" s="417"/>
      <c r="E51" s="140">
        <v>2</v>
      </c>
      <c r="F51" s="346">
        <f>+'5 VALORACIÓN CONTROL PROBAB.'!F51</f>
        <v>0</v>
      </c>
      <c r="G51" s="347">
        <f>+'5 VALORACIÓN CONTROL PROBAB.'!G51</f>
        <v>0</v>
      </c>
      <c r="H51" s="348">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67"/>
      <c r="X51" s="152"/>
      <c r="Y51" s="160"/>
      <c r="Z51" s="160"/>
    </row>
    <row r="52" spans="1:26" ht="29.5" customHeight="1" thickBot="1" x14ac:dyDescent="0.4">
      <c r="A52" s="408"/>
      <c r="B52" s="411"/>
      <c r="C52" s="414"/>
      <c r="D52" s="417"/>
      <c r="E52" s="140">
        <v>3</v>
      </c>
      <c r="F52" s="346">
        <f>+'5 VALORACIÓN CONTROL PROBAB.'!F52</f>
        <v>0</v>
      </c>
      <c r="G52" s="347">
        <f>+'5 VALORACIÓN CONTROL PROBAB.'!G52</f>
        <v>0</v>
      </c>
      <c r="H52" s="348">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67"/>
      <c r="X52" s="152"/>
      <c r="Y52" s="160"/>
      <c r="Z52" s="160"/>
    </row>
    <row r="53" spans="1:26" ht="29.5" customHeight="1" thickBot="1" x14ac:dyDescent="0.4">
      <c r="A53" s="408"/>
      <c r="B53" s="411"/>
      <c r="C53" s="414"/>
      <c r="D53" s="417"/>
      <c r="E53" s="140">
        <v>4</v>
      </c>
      <c r="F53" s="346">
        <f>+'5 VALORACIÓN CONTROL PROBAB.'!F53</f>
        <v>0</v>
      </c>
      <c r="G53" s="347">
        <f>+'5 VALORACIÓN CONTROL PROBAB.'!G53</f>
        <v>0</v>
      </c>
      <c r="H53" s="348">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67"/>
      <c r="X53" s="152"/>
      <c r="Y53" s="160"/>
      <c r="Z53" s="160"/>
    </row>
    <row r="54" spans="1:26" ht="29.5" customHeight="1" thickBot="1" x14ac:dyDescent="0.4">
      <c r="A54" s="408"/>
      <c r="B54" s="411"/>
      <c r="C54" s="414"/>
      <c r="D54" s="417"/>
      <c r="E54" s="140">
        <v>5</v>
      </c>
      <c r="F54" s="346">
        <f>+'5 VALORACIÓN CONTROL PROBAB.'!F54</f>
        <v>0</v>
      </c>
      <c r="G54" s="347">
        <f>+'5 VALORACIÓN CONTROL PROBAB.'!G54</f>
        <v>0</v>
      </c>
      <c r="H54" s="348">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67"/>
      <c r="X54" s="152"/>
      <c r="Y54" s="160"/>
      <c r="Z54" s="160"/>
    </row>
    <row r="55" spans="1:26" ht="29.5" customHeight="1" thickBot="1" x14ac:dyDescent="0.4">
      <c r="A55" s="409"/>
      <c r="B55" s="412"/>
      <c r="C55" s="415"/>
      <c r="D55" s="418"/>
      <c r="E55" s="154">
        <v>6</v>
      </c>
      <c r="F55" s="346">
        <f>+'5 VALORACIÓN CONTROL PROBAB.'!F55</f>
        <v>0</v>
      </c>
      <c r="G55" s="347">
        <f>+'5 VALORACIÓN CONTROL PROBAB.'!G55</f>
        <v>0</v>
      </c>
      <c r="H55" s="348">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68"/>
    </row>
    <row r="56" spans="1:26" ht="29.5" customHeight="1" thickBot="1" x14ac:dyDescent="0.4">
      <c r="A56" s="407" t="str">
        <f>'2 CONTEXTO E IDENTIFICACIÓN'!A17</f>
        <v>R9</v>
      </c>
      <c r="B56" s="410" t="str">
        <f>+'2 CONTEXTO E IDENTIFICACIÓN'!J17</f>
        <v xml:space="preserve"> por a causa de </v>
      </c>
      <c r="C56" s="413" t="str">
        <f>+'3 PROBABIL E IMPACTO INHERENTE'!E17</f>
        <v/>
      </c>
      <c r="D56" s="416" t="str">
        <f>+'3 PROBABIL E IMPACTO INHERENTE'!M17</f>
        <v/>
      </c>
      <c r="E56" s="157">
        <v>1</v>
      </c>
      <c r="F56" s="346">
        <f>+'5 VALORACIÓN CONTROL PROBAB.'!F56</f>
        <v>0</v>
      </c>
      <c r="G56" s="347">
        <f>+'5 VALORACIÓN CONTROL PROBAB.'!G56</f>
        <v>0</v>
      </c>
      <c r="H56" s="348">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66" t="e">
        <f>100%-U56-U57-U58-U59-U60-U61</f>
        <v>#VALUE!</v>
      </c>
      <c r="X56" s="152"/>
      <c r="Y56" s="160"/>
      <c r="Z56" s="160"/>
    </row>
    <row r="57" spans="1:26" ht="29.5" customHeight="1" thickBot="1" x14ac:dyDescent="0.4">
      <c r="A57" s="408"/>
      <c r="B57" s="411"/>
      <c r="C57" s="414"/>
      <c r="D57" s="417"/>
      <c r="E57" s="140">
        <v>2</v>
      </c>
      <c r="F57" s="346">
        <f>+'5 VALORACIÓN CONTROL PROBAB.'!F57</f>
        <v>0</v>
      </c>
      <c r="G57" s="347">
        <f>+'5 VALORACIÓN CONTROL PROBAB.'!G57</f>
        <v>0</v>
      </c>
      <c r="H57" s="348">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67"/>
      <c r="X57" s="152"/>
      <c r="Y57" s="160"/>
      <c r="Z57" s="160"/>
    </row>
    <row r="58" spans="1:26" ht="29.5" customHeight="1" thickBot="1" x14ac:dyDescent="0.4">
      <c r="A58" s="408"/>
      <c r="B58" s="411"/>
      <c r="C58" s="414"/>
      <c r="D58" s="417"/>
      <c r="E58" s="140">
        <v>3</v>
      </c>
      <c r="F58" s="346">
        <f>+'5 VALORACIÓN CONTROL PROBAB.'!F58</f>
        <v>0</v>
      </c>
      <c r="G58" s="347">
        <f>+'5 VALORACIÓN CONTROL PROBAB.'!G58</f>
        <v>0</v>
      </c>
      <c r="H58" s="348">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67"/>
      <c r="X58" s="152"/>
      <c r="Y58" s="160"/>
      <c r="Z58" s="160"/>
    </row>
    <row r="59" spans="1:26" ht="29.5" customHeight="1" thickBot="1" x14ac:dyDescent="0.4">
      <c r="A59" s="408"/>
      <c r="B59" s="411"/>
      <c r="C59" s="414"/>
      <c r="D59" s="417"/>
      <c r="E59" s="140">
        <v>4</v>
      </c>
      <c r="F59" s="346">
        <f>+'5 VALORACIÓN CONTROL PROBAB.'!F59</f>
        <v>0</v>
      </c>
      <c r="G59" s="347">
        <f>+'5 VALORACIÓN CONTROL PROBAB.'!G59</f>
        <v>0</v>
      </c>
      <c r="H59" s="348">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67"/>
      <c r="X59" s="152"/>
      <c r="Y59" s="160"/>
      <c r="Z59" s="160"/>
    </row>
    <row r="60" spans="1:26" ht="29.5" customHeight="1" thickBot="1" x14ac:dyDescent="0.4">
      <c r="A60" s="408"/>
      <c r="B60" s="411"/>
      <c r="C60" s="414"/>
      <c r="D60" s="417"/>
      <c r="E60" s="140">
        <v>5</v>
      </c>
      <c r="F60" s="346">
        <f>+'5 VALORACIÓN CONTROL PROBAB.'!F60</f>
        <v>0</v>
      </c>
      <c r="G60" s="347">
        <f>+'5 VALORACIÓN CONTROL PROBAB.'!G60</f>
        <v>0</v>
      </c>
      <c r="H60" s="348">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67"/>
      <c r="X60" s="152"/>
      <c r="Y60" s="160"/>
      <c r="Z60" s="160"/>
    </row>
    <row r="61" spans="1:26" ht="29.5" customHeight="1" thickBot="1" x14ac:dyDescent="0.4">
      <c r="A61" s="409"/>
      <c r="B61" s="412"/>
      <c r="C61" s="415"/>
      <c r="D61" s="418"/>
      <c r="E61" s="154">
        <v>6</v>
      </c>
      <c r="F61" s="346">
        <f>+'5 VALORACIÓN CONTROL PROBAB.'!F61</f>
        <v>0</v>
      </c>
      <c r="G61" s="347">
        <f>+'5 VALORACIÓN CONTROL PROBAB.'!G61</f>
        <v>0</v>
      </c>
      <c r="H61" s="348">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68"/>
    </row>
    <row r="62" spans="1:26" ht="29.5" customHeight="1" thickBot="1" x14ac:dyDescent="0.4">
      <c r="A62" s="407" t="str">
        <f>'2 CONTEXTO E IDENTIFICACIÓN'!A18</f>
        <v>R10</v>
      </c>
      <c r="B62" s="410" t="str">
        <f>+'2 CONTEXTO E IDENTIFICACIÓN'!J18</f>
        <v xml:space="preserve"> por a causa de </v>
      </c>
      <c r="C62" s="413" t="str">
        <f>+'3 PROBABIL E IMPACTO INHERENTE'!E18</f>
        <v/>
      </c>
      <c r="D62" s="416" t="str">
        <f>+'3 PROBABIL E IMPACTO INHERENTE'!M18</f>
        <v/>
      </c>
      <c r="E62" s="157">
        <v>1</v>
      </c>
      <c r="F62" s="346">
        <f>+'5 VALORACIÓN CONTROL PROBAB.'!F62</f>
        <v>0</v>
      </c>
      <c r="G62" s="347">
        <f>+'5 VALORACIÓN CONTROL PROBAB.'!G62</f>
        <v>0</v>
      </c>
      <c r="H62" s="348">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66" t="e">
        <f>100%-U62-U63-U64-U65-U66-U67</f>
        <v>#VALUE!</v>
      </c>
      <c r="X62" s="152"/>
      <c r="Y62" s="160"/>
      <c r="Z62" s="160"/>
    </row>
    <row r="63" spans="1:26" ht="29.5" customHeight="1" thickBot="1" x14ac:dyDescent="0.4">
      <c r="A63" s="408"/>
      <c r="B63" s="411"/>
      <c r="C63" s="414"/>
      <c r="D63" s="417"/>
      <c r="E63" s="140">
        <v>2</v>
      </c>
      <c r="F63" s="346">
        <f>+'5 VALORACIÓN CONTROL PROBAB.'!F63</f>
        <v>0</v>
      </c>
      <c r="G63" s="347">
        <f>+'5 VALORACIÓN CONTROL PROBAB.'!G63</f>
        <v>0</v>
      </c>
      <c r="H63" s="348">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67"/>
      <c r="X63" s="152"/>
      <c r="Y63" s="160"/>
      <c r="Z63" s="160"/>
    </row>
    <row r="64" spans="1:26" ht="29.5" customHeight="1" thickBot="1" x14ac:dyDescent="0.4">
      <c r="A64" s="408"/>
      <c r="B64" s="411"/>
      <c r="C64" s="414"/>
      <c r="D64" s="417"/>
      <c r="E64" s="140">
        <v>3</v>
      </c>
      <c r="F64" s="346">
        <f>+'5 VALORACIÓN CONTROL PROBAB.'!F64</f>
        <v>0</v>
      </c>
      <c r="G64" s="347">
        <f>+'5 VALORACIÓN CONTROL PROBAB.'!G64</f>
        <v>0</v>
      </c>
      <c r="H64" s="348">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67"/>
      <c r="X64" s="152"/>
      <c r="Y64" s="160"/>
      <c r="Z64" s="160"/>
    </row>
    <row r="65" spans="1:26" ht="29.5" customHeight="1" thickBot="1" x14ac:dyDescent="0.4">
      <c r="A65" s="408"/>
      <c r="B65" s="411"/>
      <c r="C65" s="414"/>
      <c r="D65" s="417"/>
      <c r="E65" s="140">
        <v>4</v>
      </c>
      <c r="F65" s="346">
        <f>+'5 VALORACIÓN CONTROL PROBAB.'!F65</f>
        <v>0</v>
      </c>
      <c r="G65" s="347">
        <f>+'5 VALORACIÓN CONTROL PROBAB.'!G65</f>
        <v>0</v>
      </c>
      <c r="H65" s="348">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67"/>
      <c r="X65" s="152"/>
      <c r="Y65" s="160"/>
      <c r="Z65" s="160"/>
    </row>
    <row r="66" spans="1:26" ht="29.5" customHeight="1" thickBot="1" x14ac:dyDescent="0.4">
      <c r="A66" s="408"/>
      <c r="B66" s="411"/>
      <c r="C66" s="414"/>
      <c r="D66" s="417"/>
      <c r="E66" s="140">
        <v>5</v>
      </c>
      <c r="F66" s="346">
        <f>+'5 VALORACIÓN CONTROL PROBAB.'!F66</f>
        <v>0</v>
      </c>
      <c r="G66" s="347">
        <f>+'5 VALORACIÓN CONTROL PROBAB.'!G66</f>
        <v>0</v>
      </c>
      <c r="H66" s="348">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67"/>
      <c r="X66" s="152"/>
      <c r="Y66" s="160"/>
      <c r="Z66" s="160"/>
    </row>
    <row r="67" spans="1:26" ht="29.5" customHeight="1" thickBot="1" x14ac:dyDescent="0.4">
      <c r="A67" s="409"/>
      <c r="B67" s="412"/>
      <c r="C67" s="415"/>
      <c r="D67" s="418"/>
      <c r="E67" s="154">
        <v>6</v>
      </c>
      <c r="F67" s="346">
        <f>+'5 VALORACIÓN CONTROL PROBAB.'!F67</f>
        <v>0</v>
      </c>
      <c r="G67" s="347">
        <f>+'5 VALORACIÓN CONTROL PROBAB.'!G67</f>
        <v>0</v>
      </c>
      <c r="H67" s="348">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68"/>
    </row>
    <row r="68" spans="1:26" ht="29.5" customHeight="1" thickBot="1" x14ac:dyDescent="0.4">
      <c r="A68" s="407" t="str">
        <f>'2 CONTEXTO E IDENTIFICACIÓN'!A19</f>
        <v>R11</v>
      </c>
      <c r="B68" s="410" t="str">
        <f>+'2 CONTEXTO E IDENTIFICACIÓN'!J19</f>
        <v xml:space="preserve"> por a causa de </v>
      </c>
      <c r="C68" s="413" t="str">
        <f>+'3 PROBABIL E IMPACTO INHERENTE'!E19</f>
        <v/>
      </c>
      <c r="D68" s="416" t="str">
        <f>+'3 PROBABIL E IMPACTO INHERENTE'!M19</f>
        <v/>
      </c>
      <c r="E68" s="157">
        <v>1</v>
      </c>
      <c r="F68" s="346">
        <f>+'5 VALORACIÓN CONTROL PROBAB.'!F68</f>
        <v>0</v>
      </c>
      <c r="G68" s="347">
        <f>+'5 VALORACIÓN CONTROL PROBAB.'!G68</f>
        <v>0</v>
      </c>
      <c r="H68" s="348">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66" t="e">
        <f>100%-U68-U69-U70-U71-U72-U73</f>
        <v>#VALUE!</v>
      </c>
      <c r="X68" s="152"/>
      <c r="Y68" s="160"/>
      <c r="Z68" s="160"/>
    </row>
    <row r="69" spans="1:26" ht="29.5" customHeight="1" thickBot="1" x14ac:dyDescent="0.4">
      <c r="A69" s="423"/>
      <c r="B69" s="424"/>
      <c r="C69" s="425"/>
      <c r="D69" s="426"/>
      <c r="E69" s="140">
        <v>2</v>
      </c>
      <c r="F69" s="346">
        <f>+'5 VALORACIÓN CONTROL PROBAB.'!F69</f>
        <v>0</v>
      </c>
      <c r="G69" s="347">
        <f>+'5 VALORACIÓN CONTROL PROBAB.'!G69</f>
        <v>0</v>
      </c>
      <c r="H69" s="348">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67"/>
      <c r="X69" s="152"/>
      <c r="Y69" s="160"/>
      <c r="Z69" s="160"/>
    </row>
    <row r="70" spans="1:26" ht="29.5" customHeight="1" thickBot="1" x14ac:dyDescent="0.4">
      <c r="A70" s="423"/>
      <c r="B70" s="424"/>
      <c r="C70" s="425"/>
      <c r="D70" s="426"/>
      <c r="E70" s="140">
        <v>3</v>
      </c>
      <c r="F70" s="346">
        <f>+'5 VALORACIÓN CONTROL PROBAB.'!F70</f>
        <v>0</v>
      </c>
      <c r="G70" s="347">
        <f>+'5 VALORACIÓN CONTROL PROBAB.'!G70</f>
        <v>0</v>
      </c>
      <c r="H70" s="348">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67"/>
      <c r="X70" s="152"/>
      <c r="Y70" s="160"/>
      <c r="Z70" s="160"/>
    </row>
    <row r="71" spans="1:26" ht="29.5" customHeight="1" thickBot="1" x14ac:dyDescent="0.4">
      <c r="A71" s="408"/>
      <c r="B71" s="411"/>
      <c r="C71" s="414"/>
      <c r="D71" s="417"/>
      <c r="E71" s="140">
        <v>4</v>
      </c>
      <c r="F71" s="346">
        <f>+'5 VALORACIÓN CONTROL PROBAB.'!F71</f>
        <v>0</v>
      </c>
      <c r="G71" s="347">
        <f>+'5 VALORACIÓN CONTROL PROBAB.'!G71</f>
        <v>0</v>
      </c>
      <c r="H71" s="348">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67"/>
      <c r="X71" s="152"/>
      <c r="Y71" s="160"/>
      <c r="Z71" s="160"/>
    </row>
    <row r="72" spans="1:26" ht="29.5" customHeight="1" thickBot="1" x14ac:dyDescent="0.4">
      <c r="A72" s="408"/>
      <c r="B72" s="411"/>
      <c r="C72" s="414"/>
      <c r="D72" s="417"/>
      <c r="E72" s="140">
        <v>5</v>
      </c>
      <c r="F72" s="346">
        <f>+'5 VALORACIÓN CONTROL PROBAB.'!F72</f>
        <v>0</v>
      </c>
      <c r="G72" s="347">
        <f>+'5 VALORACIÓN CONTROL PROBAB.'!G72</f>
        <v>0</v>
      </c>
      <c r="H72" s="348">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67"/>
      <c r="X72" s="152"/>
      <c r="Y72" s="160"/>
      <c r="Z72" s="160"/>
    </row>
    <row r="73" spans="1:26" ht="29.5" customHeight="1" thickBot="1" x14ac:dyDescent="0.4">
      <c r="A73" s="409"/>
      <c r="B73" s="412"/>
      <c r="C73" s="415"/>
      <c r="D73" s="418"/>
      <c r="E73" s="154">
        <v>6</v>
      </c>
      <c r="F73" s="346">
        <f>+'5 VALORACIÓN CONTROL PROBAB.'!F73</f>
        <v>0</v>
      </c>
      <c r="G73" s="347">
        <f>+'5 VALORACIÓN CONTROL PROBAB.'!G73</f>
        <v>0</v>
      </c>
      <c r="H73" s="348">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68"/>
    </row>
    <row r="74" spans="1:26" ht="29.5" customHeight="1" thickBot="1" x14ac:dyDescent="0.4">
      <c r="A74" s="407" t="str">
        <f>'2 CONTEXTO E IDENTIFICACIÓN'!A20</f>
        <v>R12</v>
      </c>
      <c r="B74" s="410" t="str">
        <f>+'2 CONTEXTO E IDENTIFICACIÓN'!J20</f>
        <v xml:space="preserve"> por a causa de </v>
      </c>
      <c r="C74" s="413" t="str">
        <f>+'3 PROBABIL E IMPACTO INHERENTE'!E20</f>
        <v/>
      </c>
      <c r="D74" s="416" t="str">
        <f>+'3 PROBABIL E IMPACTO INHERENTE'!M20</f>
        <v/>
      </c>
      <c r="E74" s="157">
        <v>1</v>
      </c>
      <c r="F74" s="346">
        <f>+'5 VALORACIÓN CONTROL PROBAB.'!F74</f>
        <v>0</v>
      </c>
      <c r="G74" s="347">
        <f>+'5 VALORACIÓN CONTROL PROBAB.'!G74</f>
        <v>0</v>
      </c>
      <c r="H74" s="348">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66" t="e">
        <f>100%-U74-U75-U76-U77-U78-U79</f>
        <v>#VALUE!</v>
      </c>
      <c r="X74" s="152"/>
      <c r="Y74" s="160"/>
      <c r="Z74" s="160"/>
    </row>
    <row r="75" spans="1:26" ht="29.5" customHeight="1" thickBot="1" x14ac:dyDescent="0.4">
      <c r="A75" s="408"/>
      <c r="B75" s="411"/>
      <c r="C75" s="414"/>
      <c r="D75" s="417"/>
      <c r="E75" s="140">
        <v>2</v>
      </c>
      <c r="F75" s="346">
        <f>+'5 VALORACIÓN CONTROL PROBAB.'!F75</f>
        <v>0</v>
      </c>
      <c r="G75" s="347">
        <f>+'5 VALORACIÓN CONTROL PROBAB.'!G75</f>
        <v>0</v>
      </c>
      <c r="H75" s="348">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67"/>
      <c r="X75" s="152"/>
      <c r="Y75" s="160"/>
      <c r="Z75" s="160"/>
    </row>
    <row r="76" spans="1:26" ht="29.5" customHeight="1" thickBot="1" x14ac:dyDescent="0.4">
      <c r="A76" s="408"/>
      <c r="B76" s="411"/>
      <c r="C76" s="414"/>
      <c r="D76" s="417"/>
      <c r="E76" s="140">
        <v>3</v>
      </c>
      <c r="F76" s="346">
        <f>+'5 VALORACIÓN CONTROL PROBAB.'!F76</f>
        <v>0</v>
      </c>
      <c r="G76" s="347">
        <f>+'5 VALORACIÓN CONTROL PROBAB.'!G76</f>
        <v>0</v>
      </c>
      <c r="H76" s="348">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67"/>
      <c r="X76" s="152"/>
      <c r="Y76" s="160"/>
      <c r="Z76" s="160"/>
    </row>
    <row r="77" spans="1:26" ht="29.5" customHeight="1" thickBot="1" x14ac:dyDescent="0.4">
      <c r="A77" s="408"/>
      <c r="B77" s="411"/>
      <c r="C77" s="414"/>
      <c r="D77" s="417"/>
      <c r="E77" s="140">
        <v>4</v>
      </c>
      <c r="F77" s="346">
        <f>+'5 VALORACIÓN CONTROL PROBAB.'!F77</f>
        <v>0</v>
      </c>
      <c r="G77" s="347">
        <f>+'5 VALORACIÓN CONTROL PROBAB.'!G77</f>
        <v>0</v>
      </c>
      <c r="H77" s="348">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67"/>
      <c r="X77" s="152"/>
      <c r="Y77" s="160"/>
      <c r="Z77" s="160"/>
    </row>
    <row r="78" spans="1:26" ht="29.5" customHeight="1" thickBot="1" x14ac:dyDescent="0.4">
      <c r="A78" s="408"/>
      <c r="B78" s="411"/>
      <c r="C78" s="414"/>
      <c r="D78" s="417"/>
      <c r="E78" s="140">
        <v>5</v>
      </c>
      <c r="F78" s="346">
        <f>+'5 VALORACIÓN CONTROL PROBAB.'!F78</f>
        <v>0</v>
      </c>
      <c r="G78" s="347">
        <f>+'5 VALORACIÓN CONTROL PROBAB.'!G78</f>
        <v>0</v>
      </c>
      <c r="H78" s="348">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67"/>
      <c r="X78" s="152"/>
      <c r="Y78" s="160"/>
      <c r="Z78" s="160"/>
    </row>
    <row r="79" spans="1:26" ht="29.5" customHeight="1" thickBot="1" x14ac:dyDescent="0.4">
      <c r="A79" s="409"/>
      <c r="B79" s="412"/>
      <c r="C79" s="415"/>
      <c r="D79" s="418"/>
      <c r="E79" s="154">
        <v>6</v>
      </c>
      <c r="F79" s="346">
        <f>+'5 VALORACIÓN CONTROL PROBAB.'!F79</f>
        <v>0</v>
      </c>
      <c r="G79" s="347">
        <f>+'5 VALORACIÓN CONTROL PROBAB.'!G79</f>
        <v>0</v>
      </c>
      <c r="H79" s="348">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68"/>
    </row>
    <row r="80" spans="1:26" ht="29.5" customHeight="1" thickBot="1" x14ac:dyDescent="0.4">
      <c r="A80" s="407" t="str">
        <f>'2 CONTEXTO E IDENTIFICACIÓN'!A21</f>
        <v>R13</v>
      </c>
      <c r="B80" s="410" t="str">
        <f>+'2 CONTEXTO E IDENTIFICACIÓN'!J21</f>
        <v xml:space="preserve"> por a causa de </v>
      </c>
      <c r="C80" s="413" t="str">
        <f>+'3 PROBABIL E IMPACTO INHERENTE'!E21</f>
        <v/>
      </c>
      <c r="D80" s="416" t="str">
        <f>+'3 PROBABIL E IMPACTO INHERENTE'!M21</f>
        <v/>
      </c>
      <c r="E80" s="157">
        <v>1</v>
      </c>
      <c r="F80" s="346">
        <f>+'5 VALORACIÓN CONTROL PROBAB.'!F80</f>
        <v>0</v>
      </c>
      <c r="G80" s="347">
        <f>+'5 VALORACIÓN CONTROL PROBAB.'!G80</f>
        <v>0</v>
      </c>
      <c r="H80" s="348">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66" t="e">
        <f>100%-U80-U81-U82-U83-U84-U85</f>
        <v>#VALUE!</v>
      </c>
      <c r="X80" s="152"/>
      <c r="Y80" s="160"/>
      <c r="Z80" s="160"/>
    </row>
    <row r="81" spans="1:26" ht="29.5" customHeight="1" thickBot="1" x14ac:dyDescent="0.4">
      <c r="A81" s="408"/>
      <c r="B81" s="411"/>
      <c r="C81" s="414"/>
      <c r="D81" s="417"/>
      <c r="E81" s="140">
        <v>2</v>
      </c>
      <c r="F81" s="346">
        <f>+'5 VALORACIÓN CONTROL PROBAB.'!F81</f>
        <v>0</v>
      </c>
      <c r="G81" s="347">
        <f>+'5 VALORACIÓN CONTROL PROBAB.'!G81</f>
        <v>0</v>
      </c>
      <c r="H81" s="348">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67"/>
      <c r="X81" s="152"/>
      <c r="Y81" s="160"/>
      <c r="Z81" s="160"/>
    </row>
    <row r="82" spans="1:26" ht="29.5" customHeight="1" thickBot="1" x14ac:dyDescent="0.4">
      <c r="A82" s="408"/>
      <c r="B82" s="411"/>
      <c r="C82" s="414"/>
      <c r="D82" s="417"/>
      <c r="E82" s="140">
        <v>3</v>
      </c>
      <c r="F82" s="346">
        <f>+'5 VALORACIÓN CONTROL PROBAB.'!F82</f>
        <v>0</v>
      </c>
      <c r="G82" s="347">
        <f>+'5 VALORACIÓN CONTROL PROBAB.'!G82</f>
        <v>0</v>
      </c>
      <c r="H82" s="348">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67"/>
      <c r="X82" s="152"/>
      <c r="Y82" s="160"/>
      <c r="Z82" s="160"/>
    </row>
    <row r="83" spans="1:26" ht="29.5" customHeight="1" thickBot="1" x14ac:dyDescent="0.4">
      <c r="A83" s="408"/>
      <c r="B83" s="411"/>
      <c r="C83" s="414"/>
      <c r="D83" s="417"/>
      <c r="E83" s="140">
        <v>4</v>
      </c>
      <c r="F83" s="346">
        <f>+'5 VALORACIÓN CONTROL PROBAB.'!F83</f>
        <v>0</v>
      </c>
      <c r="G83" s="347">
        <f>+'5 VALORACIÓN CONTROL PROBAB.'!G83</f>
        <v>0</v>
      </c>
      <c r="H83" s="348">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67"/>
      <c r="X83" s="152"/>
      <c r="Y83" s="160"/>
      <c r="Z83" s="160"/>
    </row>
    <row r="84" spans="1:26" ht="29.5" customHeight="1" thickBot="1" x14ac:dyDescent="0.4">
      <c r="A84" s="408"/>
      <c r="B84" s="411"/>
      <c r="C84" s="414"/>
      <c r="D84" s="417"/>
      <c r="E84" s="140">
        <v>5</v>
      </c>
      <c r="F84" s="346">
        <f>+'5 VALORACIÓN CONTROL PROBAB.'!F84</f>
        <v>0</v>
      </c>
      <c r="G84" s="347">
        <f>+'5 VALORACIÓN CONTROL PROBAB.'!G84</f>
        <v>0</v>
      </c>
      <c r="H84" s="348">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67"/>
      <c r="X84" s="152"/>
      <c r="Y84" s="160"/>
      <c r="Z84" s="160"/>
    </row>
    <row r="85" spans="1:26" ht="29.5" customHeight="1" thickBot="1" x14ac:dyDescent="0.4">
      <c r="A85" s="409"/>
      <c r="B85" s="412"/>
      <c r="C85" s="415"/>
      <c r="D85" s="418"/>
      <c r="E85" s="154">
        <v>6</v>
      </c>
      <c r="F85" s="346">
        <f>+'5 VALORACIÓN CONTROL PROBAB.'!F85</f>
        <v>0</v>
      </c>
      <c r="G85" s="347">
        <f>+'5 VALORACIÓN CONTROL PROBAB.'!G85</f>
        <v>0</v>
      </c>
      <c r="H85" s="348">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68"/>
    </row>
    <row r="86" spans="1:26" ht="29.5" customHeight="1" thickBot="1" x14ac:dyDescent="0.4">
      <c r="A86" s="407" t="str">
        <f>'2 CONTEXTO E IDENTIFICACIÓN'!A22</f>
        <v>R14</v>
      </c>
      <c r="B86" s="410" t="str">
        <f>+'2 CONTEXTO E IDENTIFICACIÓN'!J22</f>
        <v xml:space="preserve"> por a causa de </v>
      </c>
      <c r="C86" s="413" t="str">
        <f>+'3 PROBABIL E IMPACTO INHERENTE'!E22</f>
        <v/>
      </c>
      <c r="D86" s="416" t="str">
        <f>+'3 PROBABIL E IMPACTO INHERENTE'!M22</f>
        <v/>
      </c>
      <c r="E86" s="157">
        <v>1</v>
      </c>
      <c r="F86" s="346">
        <f>+'5 VALORACIÓN CONTROL PROBAB.'!F86</f>
        <v>0</v>
      </c>
      <c r="G86" s="347">
        <f>+'5 VALORACIÓN CONTROL PROBAB.'!G86</f>
        <v>0</v>
      </c>
      <c r="H86" s="348">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66" t="e">
        <f>100%-U86-U87-U88-U89-U90-U91</f>
        <v>#VALUE!</v>
      </c>
      <c r="X86" s="152"/>
      <c r="Y86" s="160"/>
      <c r="Z86" s="160"/>
    </row>
    <row r="87" spans="1:26" ht="29.5" customHeight="1" thickBot="1" x14ac:dyDescent="0.4">
      <c r="A87" s="408"/>
      <c r="B87" s="411"/>
      <c r="C87" s="414"/>
      <c r="D87" s="417"/>
      <c r="E87" s="140">
        <v>2</v>
      </c>
      <c r="F87" s="346">
        <f>+'5 VALORACIÓN CONTROL PROBAB.'!F87</f>
        <v>0</v>
      </c>
      <c r="G87" s="347">
        <f>+'5 VALORACIÓN CONTROL PROBAB.'!G87</f>
        <v>0</v>
      </c>
      <c r="H87" s="348">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67"/>
      <c r="X87" s="152"/>
      <c r="Y87" s="160"/>
      <c r="Z87" s="160"/>
    </row>
    <row r="88" spans="1:26" ht="29.5" customHeight="1" thickBot="1" x14ac:dyDescent="0.4">
      <c r="A88" s="408"/>
      <c r="B88" s="411"/>
      <c r="C88" s="414"/>
      <c r="D88" s="417"/>
      <c r="E88" s="140">
        <v>3</v>
      </c>
      <c r="F88" s="346">
        <f>+'5 VALORACIÓN CONTROL PROBAB.'!F88</f>
        <v>0</v>
      </c>
      <c r="G88" s="347">
        <f>+'5 VALORACIÓN CONTROL PROBAB.'!G88</f>
        <v>0</v>
      </c>
      <c r="H88" s="348">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67"/>
      <c r="X88" s="152"/>
      <c r="Y88" s="160"/>
      <c r="Z88" s="160"/>
    </row>
    <row r="89" spans="1:26" ht="29.5" customHeight="1" thickBot="1" x14ac:dyDescent="0.4">
      <c r="A89" s="408"/>
      <c r="B89" s="411"/>
      <c r="C89" s="414"/>
      <c r="D89" s="417"/>
      <c r="E89" s="140">
        <v>4</v>
      </c>
      <c r="F89" s="346">
        <f>+'5 VALORACIÓN CONTROL PROBAB.'!F89</f>
        <v>0</v>
      </c>
      <c r="G89" s="347">
        <f>+'5 VALORACIÓN CONTROL PROBAB.'!G89</f>
        <v>0</v>
      </c>
      <c r="H89" s="348">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67"/>
      <c r="X89" s="152"/>
      <c r="Y89" s="160"/>
      <c r="Z89" s="160"/>
    </row>
    <row r="90" spans="1:26" ht="29.5" customHeight="1" thickBot="1" x14ac:dyDescent="0.4">
      <c r="A90" s="408"/>
      <c r="B90" s="411"/>
      <c r="C90" s="414"/>
      <c r="D90" s="417"/>
      <c r="E90" s="140">
        <v>5</v>
      </c>
      <c r="F90" s="346">
        <f>+'5 VALORACIÓN CONTROL PROBAB.'!F90</f>
        <v>0</v>
      </c>
      <c r="G90" s="347">
        <f>+'5 VALORACIÓN CONTROL PROBAB.'!G90</f>
        <v>0</v>
      </c>
      <c r="H90" s="348">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67"/>
      <c r="X90" s="152"/>
      <c r="Y90" s="160"/>
      <c r="Z90" s="160"/>
    </row>
    <row r="91" spans="1:26" ht="29.5" customHeight="1" thickBot="1" x14ac:dyDescent="0.4">
      <c r="A91" s="409"/>
      <c r="B91" s="412"/>
      <c r="C91" s="415"/>
      <c r="D91" s="418"/>
      <c r="E91" s="154">
        <v>6</v>
      </c>
      <c r="F91" s="346">
        <f>+'5 VALORACIÓN CONTROL PROBAB.'!F91</f>
        <v>0</v>
      </c>
      <c r="G91" s="347">
        <f>+'5 VALORACIÓN CONTROL PROBAB.'!G91</f>
        <v>0</v>
      </c>
      <c r="H91" s="348">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68"/>
    </row>
    <row r="92" spans="1:26" ht="29.5" customHeight="1" thickBot="1" x14ac:dyDescent="0.4">
      <c r="A92" s="407" t="str">
        <f>'2 CONTEXTO E IDENTIFICACIÓN'!A23</f>
        <v>R15</v>
      </c>
      <c r="B92" s="410" t="str">
        <f>+'2 CONTEXTO E IDENTIFICACIÓN'!J23</f>
        <v xml:space="preserve"> por a causa de </v>
      </c>
      <c r="C92" s="413" t="str">
        <f>+'3 PROBABIL E IMPACTO INHERENTE'!E23</f>
        <v/>
      </c>
      <c r="D92" s="416" t="str">
        <f>+'3 PROBABIL E IMPACTO INHERENTE'!M23</f>
        <v/>
      </c>
      <c r="E92" s="157">
        <v>1</v>
      </c>
      <c r="F92" s="346">
        <f>+'5 VALORACIÓN CONTROL PROBAB.'!F92</f>
        <v>0</v>
      </c>
      <c r="G92" s="347">
        <f>+'5 VALORACIÓN CONTROL PROBAB.'!G92</f>
        <v>0</v>
      </c>
      <c r="H92" s="348">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66" t="e">
        <f>100%-U92-U93-U94-U95-U96-U97</f>
        <v>#VALUE!</v>
      </c>
      <c r="X92" s="152"/>
      <c r="Y92" s="160"/>
      <c r="Z92" s="160"/>
    </row>
    <row r="93" spans="1:26" ht="29.5" customHeight="1" thickBot="1" x14ac:dyDescent="0.4">
      <c r="A93" s="408"/>
      <c r="B93" s="411"/>
      <c r="C93" s="414"/>
      <c r="D93" s="417"/>
      <c r="E93" s="140">
        <v>2</v>
      </c>
      <c r="F93" s="346">
        <f>+'5 VALORACIÓN CONTROL PROBAB.'!F93</f>
        <v>0</v>
      </c>
      <c r="G93" s="347">
        <f>+'5 VALORACIÓN CONTROL PROBAB.'!G93</f>
        <v>0</v>
      </c>
      <c r="H93" s="348">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67"/>
      <c r="X93" s="152"/>
      <c r="Y93" s="160"/>
      <c r="Z93" s="160"/>
    </row>
    <row r="94" spans="1:26" ht="29.5" customHeight="1" thickBot="1" x14ac:dyDescent="0.4">
      <c r="A94" s="408"/>
      <c r="B94" s="411"/>
      <c r="C94" s="414"/>
      <c r="D94" s="417"/>
      <c r="E94" s="140">
        <v>3</v>
      </c>
      <c r="F94" s="346">
        <f>+'5 VALORACIÓN CONTROL PROBAB.'!F94</f>
        <v>0</v>
      </c>
      <c r="G94" s="347">
        <f>+'5 VALORACIÓN CONTROL PROBAB.'!G94</f>
        <v>0</v>
      </c>
      <c r="H94" s="348">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67"/>
      <c r="X94" s="152"/>
      <c r="Y94" s="160"/>
      <c r="Z94" s="160"/>
    </row>
    <row r="95" spans="1:26" ht="29.5" customHeight="1" thickBot="1" x14ac:dyDescent="0.4">
      <c r="A95" s="408"/>
      <c r="B95" s="411"/>
      <c r="C95" s="414"/>
      <c r="D95" s="417"/>
      <c r="E95" s="140">
        <v>4</v>
      </c>
      <c r="F95" s="346">
        <f>+'5 VALORACIÓN CONTROL PROBAB.'!F95</f>
        <v>0</v>
      </c>
      <c r="G95" s="347">
        <f>+'5 VALORACIÓN CONTROL PROBAB.'!G95</f>
        <v>0</v>
      </c>
      <c r="H95" s="348">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67"/>
      <c r="X95" s="152"/>
      <c r="Y95" s="160"/>
      <c r="Z95" s="160"/>
    </row>
    <row r="96" spans="1:26" ht="29.5" customHeight="1" thickBot="1" x14ac:dyDescent="0.4">
      <c r="A96" s="408"/>
      <c r="B96" s="411"/>
      <c r="C96" s="414"/>
      <c r="D96" s="417"/>
      <c r="E96" s="140">
        <v>5</v>
      </c>
      <c r="F96" s="346">
        <f>+'5 VALORACIÓN CONTROL PROBAB.'!F96</f>
        <v>0</v>
      </c>
      <c r="G96" s="347">
        <f>+'5 VALORACIÓN CONTROL PROBAB.'!G96</f>
        <v>0</v>
      </c>
      <c r="H96" s="348">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67"/>
      <c r="X96" s="152"/>
      <c r="Y96" s="160"/>
      <c r="Z96" s="160"/>
    </row>
    <row r="97" spans="1:26" ht="29.5" customHeight="1" thickBot="1" x14ac:dyDescent="0.4">
      <c r="A97" s="409"/>
      <c r="B97" s="412"/>
      <c r="C97" s="415"/>
      <c r="D97" s="418"/>
      <c r="E97" s="154">
        <v>6</v>
      </c>
      <c r="F97" s="346">
        <f>+'5 VALORACIÓN CONTROL PROBAB.'!F97</f>
        <v>0</v>
      </c>
      <c r="G97" s="347">
        <f>+'5 VALORACIÓN CONTROL PROBAB.'!G97</f>
        <v>0</v>
      </c>
      <c r="H97" s="348">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68"/>
    </row>
    <row r="98" spans="1:26" ht="29.5" customHeight="1" thickBot="1" x14ac:dyDescent="0.4">
      <c r="A98" s="407" t="str">
        <f>'2 CONTEXTO E IDENTIFICACIÓN'!A24</f>
        <v>R16</v>
      </c>
      <c r="B98" s="410" t="str">
        <f>+'2 CONTEXTO E IDENTIFICACIÓN'!J24</f>
        <v xml:space="preserve"> por a causa de </v>
      </c>
      <c r="C98" s="413" t="str">
        <f>+'3 PROBABIL E IMPACTO INHERENTE'!E24</f>
        <v/>
      </c>
      <c r="D98" s="416" t="str">
        <f>+'3 PROBABIL E IMPACTO INHERENTE'!M24</f>
        <v/>
      </c>
      <c r="E98" s="157">
        <v>1</v>
      </c>
      <c r="F98" s="346">
        <f>+'5 VALORACIÓN CONTROL PROBAB.'!F98</f>
        <v>0</v>
      </c>
      <c r="G98" s="347">
        <f>+'5 VALORACIÓN CONTROL PROBAB.'!G98</f>
        <v>0</v>
      </c>
      <c r="H98" s="348">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66" t="e">
        <f>100%-U98-U99-U100-U101-U102-U103</f>
        <v>#VALUE!</v>
      </c>
      <c r="X98" s="152"/>
      <c r="Y98" s="160"/>
      <c r="Z98" s="160"/>
    </row>
    <row r="99" spans="1:26" ht="29.5" customHeight="1" thickBot="1" x14ac:dyDescent="0.4">
      <c r="A99" s="408"/>
      <c r="B99" s="411"/>
      <c r="C99" s="414"/>
      <c r="D99" s="417"/>
      <c r="E99" s="140">
        <v>2</v>
      </c>
      <c r="F99" s="346">
        <f>+'5 VALORACIÓN CONTROL PROBAB.'!F99</f>
        <v>0</v>
      </c>
      <c r="G99" s="347">
        <f>+'5 VALORACIÓN CONTROL PROBAB.'!G99</f>
        <v>0</v>
      </c>
      <c r="H99" s="348">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67"/>
      <c r="X99" s="152"/>
      <c r="Y99" s="160"/>
      <c r="Z99" s="160"/>
    </row>
    <row r="100" spans="1:26" ht="29.5" customHeight="1" thickBot="1" x14ac:dyDescent="0.4">
      <c r="A100" s="408"/>
      <c r="B100" s="411"/>
      <c r="C100" s="414"/>
      <c r="D100" s="417"/>
      <c r="E100" s="140">
        <v>3</v>
      </c>
      <c r="F100" s="346">
        <f>+'5 VALORACIÓN CONTROL PROBAB.'!F100</f>
        <v>0</v>
      </c>
      <c r="G100" s="347">
        <f>+'5 VALORACIÓN CONTROL PROBAB.'!G100</f>
        <v>0</v>
      </c>
      <c r="H100" s="348">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67"/>
      <c r="X100" s="152"/>
      <c r="Y100" s="160"/>
      <c r="Z100" s="160"/>
    </row>
    <row r="101" spans="1:26" ht="29.5" customHeight="1" thickBot="1" x14ac:dyDescent="0.4">
      <c r="A101" s="408"/>
      <c r="B101" s="411"/>
      <c r="C101" s="414"/>
      <c r="D101" s="417"/>
      <c r="E101" s="140">
        <v>4</v>
      </c>
      <c r="F101" s="346">
        <f>+'5 VALORACIÓN CONTROL PROBAB.'!F101</f>
        <v>0</v>
      </c>
      <c r="G101" s="347">
        <f>+'5 VALORACIÓN CONTROL PROBAB.'!G101</f>
        <v>0</v>
      </c>
      <c r="H101" s="348">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67"/>
      <c r="X101" s="152"/>
      <c r="Y101" s="160"/>
      <c r="Z101" s="160"/>
    </row>
    <row r="102" spans="1:26" ht="29.5" customHeight="1" thickBot="1" x14ac:dyDescent="0.4">
      <c r="A102" s="408"/>
      <c r="B102" s="411"/>
      <c r="C102" s="414"/>
      <c r="D102" s="417"/>
      <c r="E102" s="140">
        <v>5</v>
      </c>
      <c r="F102" s="346">
        <f>+'5 VALORACIÓN CONTROL PROBAB.'!F102</f>
        <v>0</v>
      </c>
      <c r="G102" s="347">
        <f>+'5 VALORACIÓN CONTROL PROBAB.'!G102</f>
        <v>0</v>
      </c>
      <c r="H102" s="348">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67"/>
      <c r="X102" s="152"/>
      <c r="Y102" s="160"/>
      <c r="Z102" s="160"/>
    </row>
    <row r="103" spans="1:26" ht="29.5" customHeight="1" thickBot="1" x14ac:dyDescent="0.4">
      <c r="A103" s="409"/>
      <c r="B103" s="412"/>
      <c r="C103" s="415"/>
      <c r="D103" s="418"/>
      <c r="E103" s="154">
        <v>6</v>
      </c>
      <c r="F103" s="346">
        <f>+'5 VALORACIÓN CONTROL PROBAB.'!F103</f>
        <v>0</v>
      </c>
      <c r="G103" s="347">
        <f>+'5 VALORACIÓN CONTROL PROBAB.'!G103</f>
        <v>0</v>
      </c>
      <c r="H103" s="348">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68"/>
    </row>
    <row r="104" spans="1:26" ht="29.5" customHeight="1" thickBot="1" x14ac:dyDescent="0.4">
      <c r="A104" s="407" t="str">
        <f>'2 CONTEXTO E IDENTIFICACIÓN'!A25</f>
        <v>R17</v>
      </c>
      <c r="B104" s="410" t="str">
        <f>+'2 CONTEXTO E IDENTIFICACIÓN'!J25</f>
        <v xml:space="preserve"> por a causa de </v>
      </c>
      <c r="C104" s="413" t="str">
        <f>+'3 PROBABIL E IMPACTO INHERENTE'!E25</f>
        <v/>
      </c>
      <c r="D104" s="416" t="str">
        <f>+'3 PROBABIL E IMPACTO INHERENTE'!M25</f>
        <v/>
      </c>
      <c r="E104" s="157">
        <v>1</v>
      </c>
      <c r="F104" s="346">
        <f>+'5 VALORACIÓN CONTROL PROBAB.'!F104</f>
        <v>0</v>
      </c>
      <c r="G104" s="347">
        <f>+'5 VALORACIÓN CONTROL PROBAB.'!G104</f>
        <v>0</v>
      </c>
      <c r="H104" s="348">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66" t="e">
        <f>100%-U104-U105-U106-U107-U108-U109</f>
        <v>#VALUE!</v>
      </c>
      <c r="X104" s="152"/>
      <c r="Y104" s="160"/>
      <c r="Z104" s="160"/>
    </row>
    <row r="105" spans="1:26" ht="29.5" customHeight="1" thickBot="1" x14ac:dyDescent="0.4">
      <c r="A105" s="423"/>
      <c r="B105" s="424"/>
      <c r="C105" s="425"/>
      <c r="D105" s="426"/>
      <c r="E105" s="140">
        <v>2</v>
      </c>
      <c r="F105" s="346">
        <f>+'5 VALORACIÓN CONTROL PROBAB.'!F105</f>
        <v>0</v>
      </c>
      <c r="G105" s="347">
        <f>+'5 VALORACIÓN CONTROL PROBAB.'!G105</f>
        <v>0</v>
      </c>
      <c r="H105" s="348">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67"/>
      <c r="X105" s="152"/>
      <c r="Y105" s="160"/>
      <c r="Z105" s="160"/>
    </row>
    <row r="106" spans="1:26" ht="29.5" customHeight="1" thickBot="1" x14ac:dyDescent="0.4">
      <c r="A106" s="423"/>
      <c r="B106" s="424"/>
      <c r="C106" s="425"/>
      <c r="D106" s="426"/>
      <c r="E106" s="140">
        <v>3</v>
      </c>
      <c r="F106" s="346">
        <f>+'5 VALORACIÓN CONTROL PROBAB.'!F106</f>
        <v>0</v>
      </c>
      <c r="G106" s="347">
        <f>+'5 VALORACIÓN CONTROL PROBAB.'!G106</f>
        <v>0</v>
      </c>
      <c r="H106" s="348">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67"/>
      <c r="X106" s="152"/>
      <c r="Y106" s="160"/>
      <c r="Z106" s="160"/>
    </row>
    <row r="107" spans="1:26" ht="29.5" customHeight="1" thickBot="1" x14ac:dyDescent="0.4">
      <c r="A107" s="408"/>
      <c r="B107" s="411"/>
      <c r="C107" s="414"/>
      <c r="D107" s="417"/>
      <c r="E107" s="140">
        <v>4</v>
      </c>
      <c r="F107" s="346">
        <f>+'5 VALORACIÓN CONTROL PROBAB.'!F107</f>
        <v>0</v>
      </c>
      <c r="G107" s="347">
        <f>+'5 VALORACIÓN CONTROL PROBAB.'!G107</f>
        <v>0</v>
      </c>
      <c r="H107" s="348">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67"/>
      <c r="X107" s="152"/>
      <c r="Y107" s="160"/>
      <c r="Z107" s="160"/>
    </row>
    <row r="108" spans="1:26" ht="29.5" customHeight="1" thickBot="1" x14ac:dyDescent="0.4">
      <c r="A108" s="408"/>
      <c r="B108" s="411"/>
      <c r="C108" s="414"/>
      <c r="D108" s="417"/>
      <c r="E108" s="140">
        <v>5</v>
      </c>
      <c r="F108" s="346">
        <f>+'5 VALORACIÓN CONTROL PROBAB.'!F108</f>
        <v>0</v>
      </c>
      <c r="G108" s="347">
        <f>+'5 VALORACIÓN CONTROL PROBAB.'!G108</f>
        <v>0</v>
      </c>
      <c r="H108" s="348">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67"/>
      <c r="X108" s="152"/>
      <c r="Y108" s="160"/>
      <c r="Z108" s="160"/>
    </row>
    <row r="109" spans="1:26" ht="29.5" customHeight="1" thickBot="1" x14ac:dyDescent="0.4">
      <c r="A109" s="409"/>
      <c r="B109" s="412"/>
      <c r="C109" s="415"/>
      <c r="D109" s="418"/>
      <c r="E109" s="154">
        <v>6</v>
      </c>
      <c r="F109" s="346">
        <f>+'5 VALORACIÓN CONTROL PROBAB.'!F109</f>
        <v>0</v>
      </c>
      <c r="G109" s="347">
        <f>+'5 VALORACIÓN CONTROL PROBAB.'!G109</f>
        <v>0</v>
      </c>
      <c r="H109" s="348">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68"/>
    </row>
    <row r="110" spans="1:26" ht="29.5" customHeight="1" thickBot="1" x14ac:dyDescent="0.4">
      <c r="A110" s="407" t="str">
        <f>'2 CONTEXTO E IDENTIFICACIÓN'!A26</f>
        <v>R18</v>
      </c>
      <c r="B110" s="410" t="str">
        <f>+'2 CONTEXTO E IDENTIFICACIÓN'!J26</f>
        <v xml:space="preserve"> por a causa de </v>
      </c>
      <c r="C110" s="413" t="str">
        <f>+'3 PROBABIL E IMPACTO INHERENTE'!E26</f>
        <v/>
      </c>
      <c r="D110" s="416" t="str">
        <f>+'3 PROBABIL E IMPACTO INHERENTE'!M26</f>
        <v/>
      </c>
      <c r="E110" s="157">
        <v>1</v>
      </c>
      <c r="F110" s="346">
        <f>+'5 VALORACIÓN CONTROL PROBAB.'!F110</f>
        <v>0</v>
      </c>
      <c r="G110" s="347">
        <f>+'5 VALORACIÓN CONTROL PROBAB.'!G110</f>
        <v>0</v>
      </c>
      <c r="H110" s="348">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66" t="e">
        <f>100%-U110-U111-U112-U113-U114-U115</f>
        <v>#VALUE!</v>
      </c>
      <c r="X110" s="152"/>
      <c r="Y110" s="160"/>
      <c r="Z110" s="160"/>
    </row>
    <row r="111" spans="1:26" ht="29.5" customHeight="1" thickBot="1" x14ac:dyDescent="0.4">
      <c r="A111" s="423"/>
      <c r="B111" s="424"/>
      <c r="C111" s="425"/>
      <c r="D111" s="426"/>
      <c r="E111" s="140">
        <v>2</v>
      </c>
      <c r="F111" s="346">
        <f>+'5 VALORACIÓN CONTROL PROBAB.'!F111</f>
        <v>0</v>
      </c>
      <c r="G111" s="347">
        <f>+'5 VALORACIÓN CONTROL PROBAB.'!G111</f>
        <v>0</v>
      </c>
      <c r="H111" s="348">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67"/>
      <c r="X111" s="152"/>
      <c r="Y111" s="160"/>
      <c r="Z111" s="160"/>
    </row>
    <row r="112" spans="1:26" ht="29.5" customHeight="1" thickBot="1" x14ac:dyDescent="0.4">
      <c r="A112" s="423"/>
      <c r="B112" s="424"/>
      <c r="C112" s="425"/>
      <c r="D112" s="426"/>
      <c r="E112" s="140">
        <v>3</v>
      </c>
      <c r="F112" s="346">
        <f>+'5 VALORACIÓN CONTROL PROBAB.'!F112</f>
        <v>0</v>
      </c>
      <c r="G112" s="347">
        <f>+'5 VALORACIÓN CONTROL PROBAB.'!G112</f>
        <v>0</v>
      </c>
      <c r="H112" s="348">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67"/>
      <c r="X112" s="152"/>
      <c r="Y112" s="160"/>
      <c r="Z112" s="160"/>
    </row>
    <row r="113" spans="1:26" ht="29.5" customHeight="1" thickBot="1" x14ac:dyDescent="0.4">
      <c r="A113" s="408"/>
      <c r="B113" s="411"/>
      <c r="C113" s="414"/>
      <c r="D113" s="417"/>
      <c r="E113" s="140">
        <v>4</v>
      </c>
      <c r="F113" s="346">
        <f>+'5 VALORACIÓN CONTROL PROBAB.'!F113</f>
        <v>0</v>
      </c>
      <c r="G113" s="347">
        <f>+'5 VALORACIÓN CONTROL PROBAB.'!G113</f>
        <v>0</v>
      </c>
      <c r="H113" s="348">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67"/>
      <c r="X113" s="152"/>
      <c r="Y113" s="160"/>
      <c r="Z113" s="160"/>
    </row>
    <row r="114" spans="1:26" ht="29.5" customHeight="1" thickBot="1" x14ac:dyDescent="0.4">
      <c r="A114" s="408"/>
      <c r="B114" s="411"/>
      <c r="C114" s="414"/>
      <c r="D114" s="417"/>
      <c r="E114" s="140">
        <v>5</v>
      </c>
      <c r="F114" s="346">
        <f>+'5 VALORACIÓN CONTROL PROBAB.'!F114</f>
        <v>0</v>
      </c>
      <c r="G114" s="347">
        <f>+'5 VALORACIÓN CONTROL PROBAB.'!G114</f>
        <v>0</v>
      </c>
      <c r="H114" s="348">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67"/>
      <c r="X114" s="152"/>
      <c r="Y114" s="160"/>
      <c r="Z114" s="160"/>
    </row>
    <row r="115" spans="1:26" ht="29.5" customHeight="1" thickBot="1" x14ac:dyDescent="0.4">
      <c r="A115" s="409"/>
      <c r="B115" s="412"/>
      <c r="C115" s="415"/>
      <c r="D115" s="418"/>
      <c r="E115" s="154">
        <v>6</v>
      </c>
      <c r="F115" s="346">
        <f>+'5 VALORACIÓN CONTROL PROBAB.'!F115</f>
        <v>0</v>
      </c>
      <c r="G115" s="347">
        <f>+'5 VALORACIÓN CONTROL PROBAB.'!G115</f>
        <v>0</v>
      </c>
      <c r="H115" s="348">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68"/>
    </row>
    <row r="116" spans="1:26" ht="29.5" customHeight="1" thickBot="1" x14ac:dyDescent="0.4">
      <c r="A116" s="407" t="str">
        <f>'2 CONTEXTO E IDENTIFICACIÓN'!A27</f>
        <v>R19</v>
      </c>
      <c r="B116" s="410" t="str">
        <f>+'2 CONTEXTO E IDENTIFICACIÓN'!J27</f>
        <v xml:space="preserve"> por a causa de </v>
      </c>
      <c r="C116" s="413" t="str">
        <f>+'3 PROBABIL E IMPACTO INHERENTE'!E27</f>
        <v/>
      </c>
      <c r="D116" s="416" t="str">
        <f>+'3 PROBABIL E IMPACTO INHERENTE'!M27</f>
        <v/>
      </c>
      <c r="E116" s="157">
        <v>1</v>
      </c>
      <c r="F116" s="346">
        <f>+'5 VALORACIÓN CONTROL PROBAB.'!F116</f>
        <v>0</v>
      </c>
      <c r="G116" s="347">
        <f>+'5 VALORACIÓN CONTROL PROBAB.'!G116</f>
        <v>0</v>
      </c>
      <c r="H116" s="348">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66" t="e">
        <f>100%-U116-U117-U118-U119-U120-U121</f>
        <v>#VALUE!</v>
      </c>
      <c r="X116" s="152"/>
      <c r="Y116" s="160"/>
      <c r="Z116" s="160"/>
    </row>
    <row r="117" spans="1:26" ht="29.5" customHeight="1" thickBot="1" x14ac:dyDescent="0.4">
      <c r="A117" s="423"/>
      <c r="B117" s="424"/>
      <c r="C117" s="425"/>
      <c r="D117" s="426"/>
      <c r="E117" s="140">
        <v>2</v>
      </c>
      <c r="F117" s="346">
        <f>+'5 VALORACIÓN CONTROL PROBAB.'!F117</f>
        <v>0</v>
      </c>
      <c r="G117" s="347">
        <f>+'5 VALORACIÓN CONTROL PROBAB.'!G117</f>
        <v>0</v>
      </c>
      <c r="H117" s="348">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67"/>
      <c r="X117" s="152"/>
      <c r="Y117" s="160"/>
      <c r="Z117" s="160"/>
    </row>
    <row r="118" spans="1:26" ht="29.5" customHeight="1" thickBot="1" x14ac:dyDescent="0.4">
      <c r="A118" s="423"/>
      <c r="B118" s="424"/>
      <c r="C118" s="425"/>
      <c r="D118" s="426"/>
      <c r="E118" s="140">
        <v>3</v>
      </c>
      <c r="F118" s="346">
        <f>+'5 VALORACIÓN CONTROL PROBAB.'!F118</f>
        <v>0</v>
      </c>
      <c r="G118" s="347">
        <f>+'5 VALORACIÓN CONTROL PROBAB.'!G118</f>
        <v>0</v>
      </c>
      <c r="H118" s="348">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67"/>
      <c r="X118" s="152"/>
      <c r="Y118" s="160"/>
      <c r="Z118" s="160"/>
    </row>
    <row r="119" spans="1:26" ht="29.5" customHeight="1" thickBot="1" x14ac:dyDescent="0.4">
      <c r="A119" s="408"/>
      <c r="B119" s="411"/>
      <c r="C119" s="414"/>
      <c r="D119" s="417"/>
      <c r="E119" s="140">
        <v>4</v>
      </c>
      <c r="F119" s="346">
        <f>+'5 VALORACIÓN CONTROL PROBAB.'!F119</f>
        <v>0</v>
      </c>
      <c r="G119" s="347">
        <f>+'5 VALORACIÓN CONTROL PROBAB.'!G119</f>
        <v>0</v>
      </c>
      <c r="H119" s="348">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67"/>
      <c r="X119" s="152"/>
      <c r="Y119" s="160"/>
      <c r="Z119" s="160"/>
    </row>
    <row r="120" spans="1:26" ht="29.5" customHeight="1" thickBot="1" x14ac:dyDescent="0.4">
      <c r="A120" s="408"/>
      <c r="B120" s="411"/>
      <c r="C120" s="414"/>
      <c r="D120" s="417"/>
      <c r="E120" s="140">
        <v>5</v>
      </c>
      <c r="F120" s="346">
        <f>+'5 VALORACIÓN CONTROL PROBAB.'!F120</f>
        <v>0</v>
      </c>
      <c r="G120" s="347">
        <f>+'5 VALORACIÓN CONTROL PROBAB.'!G120</f>
        <v>0</v>
      </c>
      <c r="H120" s="348">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67"/>
      <c r="X120" s="152"/>
      <c r="Y120" s="160"/>
      <c r="Z120" s="160"/>
    </row>
    <row r="121" spans="1:26" ht="29.5" customHeight="1" thickBot="1" x14ac:dyDescent="0.4">
      <c r="A121" s="409"/>
      <c r="B121" s="412"/>
      <c r="C121" s="415"/>
      <c r="D121" s="418"/>
      <c r="E121" s="154">
        <v>6</v>
      </c>
      <c r="F121" s="346">
        <f>+'5 VALORACIÓN CONTROL PROBAB.'!F121</f>
        <v>0</v>
      </c>
      <c r="G121" s="347">
        <f>+'5 VALORACIÓN CONTROL PROBAB.'!G121</f>
        <v>0</v>
      </c>
      <c r="H121" s="348">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68"/>
    </row>
    <row r="122" spans="1:26" ht="29.5" customHeight="1" thickBot="1" x14ac:dyDescent="0.4">
      <c r="A122" s="407" t="str">
        <f>'2 CONTEXTO E IDENTIFICACIÓN'!A28</f>
        <v>R20</v>
      </c>
      <c r="B122" s="410" t="str">
        <f>+'2 CONTEXTO E IDENTIFICACIÓN'!J28</f>
        <v xml:space="preserve"> por a causa de </v>
      </c>
      <c r="C122" s="413" t="str">
        <f>+'3 PROBABIL E IMPACTO INHERENTE'!E28</f>
        <v/>
      </c>
      <c r="D122" s="416" t="str">
        <f>+'3 PROBABIL E IMPACTO INHERENTE'!M28</f>
        <v/>
      </c>
      <c r="E122" s="157">
        <v>1</v>
      </c>
      <c r="F122" s="346">
        <f>+'5 VALORACIÓN CONTROL PROBAB.'!F122</f>
        <v>0</v>
      </c>
      <c r="G122" s="347">
        <f>+'5 VALORACIÓN CONTROL PROBAB.'!G122</f>
        <v>0</v>
      </c>
      <c r="H122" s="348">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66" t="e">
        <f>100%-U122-U123-U124-U125-U126-U127</f>
        <v>#VALUE!</v>
      </c>
      <c r="X122" s="152"/>
      <c r="Y122" s="160"/>
      <c r="Z122" s="160"/>
    </row>
    <row r="123" spans="1:26" ht="29.5" customHeight="1" thickBot="1" x14ac:dyDescent="0.4">
      <c r="A123" s="423"/>
      <c r="B123" s="424"/>
      <c r="C123" s="425"/>
      <c r="D123" s="426"/>
      <c r="E123" s="140">
        <v>2</v>
      </c>
      <c r="F123" s="346">
        <f>+'5 VALORACIÓN CONTROL PROBAB.'!F123</f>
        <v>0</v>
      </c>
      <c r="G123" s="347">
        <f>+'5 VALORACIÓN CONTROL PROBAB.'!G123</f>
        <v>0</v>
      </c>
      <c r="H123" s="348">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67"/>
      <c r="X123" s="152"/>
      <c r="Y123" s="160"/>
      <c r="Z123" s="160"/>
    </row>
    <row r="124" spans="1:26" ht="29.5" customHeight="1" thickBot="1" x14ac:dyDescent="0.4">
      <c r="A124" s="423"/>
      <c r="B124" s="424"/>
      <c r="C124" s="425"/>
      <c r="D124" s="426"/>
      <c r="E124" s="140">
        <v>3</v>
      </c>
      <c r="F124" s="346">
        <f>+'5 VALORACIÓN CONTROL PROBAB.'!F124</f>
        <v>0</v>
      </c>
      <c r="G124" s="347">
        <f>+'5 VALORACIÓN CONTROL PROBAB.'!G124</f>
        <v>0</v>
      </c>
      <c r="H124" s="348">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67"/>
      <c r="X124" s="152"/>
      <c r="Y124" s="160"/>
      <c r="Z124" s="160"/>
    </row>
    <row r="125" spans="1:26" ht="29.5" customHeight="1" thickBot="1" x14ac:dyDescent="0.4">
      <c r="A125" s="408"/>
      <c r="B125" s="411"/>
      <c r="C125" s="414"/>
      <c r="D125" s="417"/>
      <c r="E125" s="140">
        <v>4</v>
      </c>
      <c r="F125" s="346">
        <f>+'5 VALORACIÓN CONTROL PROBAB.'!F125</f>
        <v>0</v>
      </c>
      <c r="G125" s="347">
        <f>+'5 VALORACIÓN CONTROL PROBAB.'!G125</f>
        <v>0</v>
      </c>
      <c r="H125" s="348">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67"/>
      <c r="X125" s="152"/>
      <c r="Y125" s="160"/>
      <c r="Z125" s="160"/>
    </row>
    <row r="126" spans="1:26" ht="29.5" customHeight="1" thickBot="1" x14ac:dyDescent="0.4">
      <c r="A126" s="408"/>
      <c r="B126" s="411"/>
      <c r="C126" s="414"/>
      <c r="D126" s="417"/>
      <c r="E126" s="140">
        <v>5</v>
      </c>
      <c r="F126" s="346">
        <f>+'5 VALORACIÓN CONTROL PROBAB.'!F126</f>
        <v>0</v>
      </c>
      <c r="G126" s="347">
        <f>+'5 VALORACIÓN CONTROL PROBAB.'!G126</f>
        <v>0</v>
      </c>
      <c r="H126" s="348">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67"/>
      <c r="X126" s="152"/>
      <c r="Y126" s="160"/>
      <c r="Z126" s="160"/>
    </row>
    <row r="127" spans="1:26" ht="29.5" customHeight="1" thickBot="1" x14ac:dyDescent="0.4">
      <c r="A127" s="409"/>
      <c r="B127" s="412"/>
      <c r="C127" s="415"/>
      <c r="D127" s="418"/>
      <c r="E127" s="154">
        <v>6</v>
      </c>
      <c r="F127" s="346">
        <f>+'5 VALORACIÓN CONTROL PROBAB.'!F127</f>
        <v>0</v>
      </c>
      <c r="G127" s="347">
        <f>+'5 VALORACIÓN CONTROL PROBAB.'!G127</f>
        <v>0</v>
      </c>
      <c r="H127" s="348">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68"/>
    </row>
  </sheetData>
  <sheetProtection formatCells="0" formatColumns="0" formatRows="0" sort="0" autoFilter="0" pivotTables="0"/>
  <autoFilter ref="A7:W127" xr:uid="{00000000-0009-0000-0000-000005000000}"/>
  <dataConsolidate/>
  <mergeCells count="118">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 ref="A122:A127"/>
    <mergeCell ref="B122:B127"/>
    <mergeCell ref="C122:C127"/>
    <mergeCell ref="D122:D127"/>
    <mergeCell ref="V122:V127"/>
    <mergeCell ref="A116:A121"/>
    <mergeCell ref="B116:B121"/>
    <mergeCell ref="C116:C121"/>
    <mergeCell ref="D116:D121"/>
    <mergeCell ref="V116:V121"/>
    <mergeCell ref="C86:C91"/>
    <mergeCell ref="D86:D91"/>
    <mergeCell ref="V86:V91"/>
    <mergeCell ref="A80:A85"/>
    <mergeCell ref="B80:B85"/>
    <mergeCell ref="C80:C85"/>
    <mergeCell ref="D80:D85"/>
    <mergeCell ref="V80:V85"/>
    <mergeCell ref="A74:A79"/>
    <mergeCell ref="B74:B79"/>
    <mergeCell ref="C74:C79"/>
    <mergeCell ref="D74:D79"/>
    <mergeCell ref="V74:V79"/>
    <mergeCell ref="A68:A73"/>
    <mergeCell ref="B68:B73"/>
    <mergeCell ref="C68:C73"/>
    <mergeCell ref="D68:D73"/>
    <mergeCell ref="V68:V73"/>
    <mergeCell ref="A62:A67"/>
    <mergeCell ref="B62:B67"/>
    <mergeCell ref="C62:C67"/>
    <mergeCell ref="D62:D67"/>
    <mergeCell ref="V62:V67"/>
    <mergeCell ref="A56:A61"/>
    <mergeCell ref="B56:B61"/>
    <mergeCell ref="C56:C61"/>
    <mergeCell ref="D56:D61"/>
    <mergeCell ref="V56:V61"/>
    <mergeCell ref="A50:A55"/>
    <mergeCell ref="B50:B55"/>
    <mergeCell ref="C50:C55"/>
    <mergeCell ref="D50:D55"/>
    <mergeCell ref="V50:V55"/>
    <mergeCell ref="A44:A49"/>
    <mergeCell ref="B44:B49"/>
    <mergeCell ref="C44:C49"/>
    <mergeCell ref="D44:D49"/>
    <mergeCell ref="V44:V49"/>
    <mergeCell ref="A38:A43"/>
    <mergeCell ref="B38:B43"/>
    <mergeCell ref="C38:C43"/>
    <mergeCell ref="D38:D43"/>
    <mergeCell ref="V38:V43"/>
    <mergeCell ref="A32:A37"/>
    <mergeCell ref="B32:B37"/>
    <mergeCell ref="C32:C37"/>
    <mergeCell ref="D32:D37"/>
    <mergeCell ref="V32:V37"/>
    <mergeCell ref="A26:A31"/>
    <mergeCell ref="B26:B31"/>
    <mergeCell ref="C26:C31"/>
    <mergeCell ref="D26:D31"/>
    <mergeCell ref="V26:V31"/>
    <mergeCell ref="A20:A25"/>
    <mergeCell ref="B20:B25"/>
    <mergeCell ref="C20:C25"/>
    <mergeCell ref="D20:D25"/>
    <mergeCell ref="V20:V25"/>
    <mergeCell ref="A14:A19"/>
    <mergeCell ref="B14:B19"/>
    <mergeCell ref="C14:C19"/>
    <mergeCell ref="D14:D19"/>
    <mergeCell ref="V14:V19"/>
    <mergeCell ref="A8:A13"/>
    <mergeCell ref="B8:B13"/>
    <mergeCell ref="C8:C13"/>
    <mergeCell ref="D8:D13"/>
    <mergeCell ref="V8:V13"/>
    <mergeCell ref="T4:U6"/>
    <mergeCell ref="X4:Z4"/>
    <mergeCell ref="A6:A7"/>
    <mergeCell ref="B6:B7"/>
    <mergeCell ref="C6:C7"/>
    <mergeCell ref="D6:D7"/>
    <mergeCell ref="E6:E7"/>
    <mergeCell ref="B3:D3"/>
    <mergeCell ref="B4:D4"/>
    <mergeCell ref="J6:N6"/>
    <mergeCell ref="O6:R6"/>
    <mergeCell ref="S4:S6"/>
    <mergeCell ref="V4:V6"/>
    <mergeCell ref="F6:I6"/>
    <mergeCell ref="J4:R5"/>
    <mergeCell ref="A5:I5"/>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53125" defaultRowHeight="13.5" zeroHeight="1" x14ac:dyDescent="0.35"/>
  <cols>
    <col min="1" max="1" width="17.26953125" style="125" customWidth="1"/>
    <col min="2" max="2" width="30.453125" style="126" customWidth="1"/>
    <col min="3" max="3" width="13.453125" style="126" customWidth="1"/>
    <col min="4" max="4" width="13" style="126" customWidth="1"/>
    <col min="5" max="5" width="16.453125" style="337" customWidth="1"/>
    <col min="6" max="6" width="11.26953125" style="337" customWidth="1"/>
    <col min="7" max="7" width="15.453125" style="126" customWidth="1"/>
    <col min="8" max="8" width="10.7265625" style="126" bestFit="1" customWidth="1"/>
    <col min="9" max="9" width="7.453125" style="126" customWidth="1"/>
    <col min="10" max="10" width="14" style="126" customWidth="1"/>
    <col min="11" max="15" width="12.453125" style="126" customWidth="1"/>
    <col min="16" max="16" width="3.81640625" style="126" customWidth="1"/>
    <col min="17" max="17" width="4.81640625" style="125" hidden="1" customWidth="1"/>
    <col min="18" max="18" width="5.81640625" style="125" hidden="1" customWidth="1"/>
    <col min="19" max="24" width="14" style="125" hidden="1" customWidth="1"/>
    <col min="25" max="25" width="11.453125" style="125" customWidth="1"/>
    <col min="26" max="29" width="11.453125" style="125" hidden="1" customWidth="1"/>
    <col min="30" max="30" width="5.453125" style="125" hidden="1" customWidth="1"/>
    <col min="31" max="31" width="26.81640625" style="125" hidden="1" customWidth="1"/>
    <col min="32" max="36" width="22.81640625" style="126" hidden="1" customWidth="1"/>
    <col min="37" max="37" width="23.453125" style="125" hidden="1" customWidth="1"/>
    <col min="38" max="265" width="11.453125" style="125" hidden="1" customWidth="1"/>
    <col min="266" max="266" width="12.453125" style="125" hidden="1" customWidth="1"/>
    <col min="267" max="267" width="47" style="125" hidden="1" customWidth="1"/>
    <col min="268" max="268" width="35" style="125" hidden="1" customWidth="1"/>
    <col min="269" max="16383" width="14.453125" style="125"/>
    <col min="16384" max="16384" width="14.453125" style="125" hidden="1" customWidth="1"/>
  </cols>
  <sheetData>
    <row r="1" spans="1:38" s="115" customFormat="1" ht="70.5" customHeight="1" x14ac:dyDescent="0.3">
      <c r="A1" s="554" t="str">
        <f>+'2 CONTEXTO E IDENTIFICACIÓN'!A1</f>
        <v>FORMATO MAPA DE RIESGOS
PROCESO: DIRECCIONAMIENTO ESTRATÉGICO
Versión: 01 Fecha: 04/03/2026 Código:  DET-F-52</v>
      </c>
      <c r="B1" s="555"/>
      <c r="C1" s="555"/>
      <c r="D1" s="555"/>
      <c r="E1" s="555"/>
      <c r="F1" s="555"/>
      <c r="G1" s="555"/>
      <c r="H1" s="555"/>
      <c r="I1" s="555"/>
      <c r="J1" s="555"/>
      <c r="K1" s="555"/>
      <c r="L1" s="555"/>
      <c r="M1" s="555"/>
      <c r="N1" s="555"/>
      <c r="O1" s="555"/>
      <c r="AF1" s="180"/>
      <c r="AG1" s="180"/>
      <c r="AH1" s="180"/>
      <c r="AI1" s="180"/>
      <c r="AJ1" s="180"/>
    </row>
    <row r="2" spans="1:38" s="115" customFormat="1" ht="36" customHeight="1" x14ac:dyDescent="0.3">
      <c r="A2" s="384" t="str">
        <f>+'2 CONTEXTO E IDENTIFICACIÓN'!A2</f>
        <v>VERSIÓN:</v>
      </c>
      <c r="B2" s="385"/>
      <c r="C2" s="386"/>
      <c r="D2" s="324">
        <f>'2 CONTEXTO E IDENTIFICACIÓN'!B2</f>
        <v>1</v>
      </c>
      <c r="E2" s="325"/>
      <c r="K2" s="183"/>
      <c r="L2" s="183"/>
      <c r="M2" s="183"/>
      <c r="N2" s="183"/>
      <c r="O2" s="183"/>
      <c r="P2" s="182"/>
      <c r="AF2" s="180"/>
      <c r="AG2" s="180"/>
      <c r="AH2" s="180"/>
      <c r="AI2" s="180"/>
      <c r="AJ2" s="180"/>
    </row>
    <row r="3" spans="1:38" s="115" customFormat="1" x14ac:dyDescent="0.3">
      <c r="A3" s="184"/>
      <c r="B3" s="182"/>
      <c r="C3" s="246"/>
      <c r="D3" s="246"/>
      <c r="E3" s="325"/>
      <c r="F3" s="326"/>
      <c r="G3" s="326"/>
      <c r="H3" s="188"/>
      <c r="I3" s="189"/>
      <c r="J3" s="190"/>
      <c r="K3" s="183"/>
      <c r="L3" s="183"/>
      <c r="M3" s="183"/>
      <c r="N3" s="183"/>
      <c r="O3" s="183"/>
      <c r="P3" s="182"/>
      <c r="AF3" s="180"/>
      <c r="AG3" s="180"/>
      <c r="AH3" s="180"/>
      <c r="AI3" s="180"/>
      <c r="AJ3" s="180"/>
    </row>
    <row r="4" spans="1:38" s="115" customFormat="1" ht="27" x14ac:dyDescent="0.3">
      <c r="A4" s="116" t="s">
        <v>47</v>
      </c>
      <c r="B4" s="434" t="str">
        <f>'2 CONTEXTO E IDENTIFICACIÓN'!B4</f>
        <v>Ministerio de Vivienda, Ciudad y Territorio</v>
      </c>
      <c r="C4" s="434"/>
      <c r="D4" s="434"/>
      <c r="E4" s="327"/>
      <c r="F4" s="328"/>
      <c r="G4" s="118" t="str">
        <f>+'2 CONTEXTO E IDENTIFICACIÓN'!$I$4</f>
        <v>Elaboración o Actualización:</v>
      </c>
      <c r="H4" s="119">
        <f>'2 CONTEXTO E IDENTIFICACIÓN'!J4</f>
        <v>46140</v>
      </c>
      <c r="I4" s="120"/>
      <c r="J4" s="120"/>
      <c r="AF4" s="180"/>
      <c r="AG4" s="180"/>
      <c r="AH4" s="180"/>
      <c r="AI4" s="180"/>
      <c r="AJ4" s="180"/>
    </row>
    <row r="5" spans="1:38" s="115" customFormat="1" ht="31" thickBot="1" x14ac:dyDescent="0.65">
      <c r="A5" s="116" t="s">
        <v>48</v>
      </c>
      <c r="B5" s="434" t="str">
        <f>'2 CONTEXTO E IDENTIFICACIÓN'!F4</f>
        <v>Relaciones Estratégicas</v>
      </c>
      <c r="C5" s="535"/>
      <c r="D5" s="535"/>
      <c r="E5" s="327"/>
      <c r="F5" s="328"/>
      <c r="G5" s="174" t="str">
        <f>+'2 CONTEXTO E IDENTIFICACIÓN'!$E$5</f>
        <v xml:space="preserve">Vigencia: </v>
      </c>
      <c r="H5" s="175">
        <f>'2 CONTEXTO E IDENTIFICACIÓN'!G5</f>
        <v>46174</v>
      </c>
      <c r="I5" s="172" t="s">
        <v>52</v>
      </c>
      <c r="J5" s="173">
        <f>'2 CONTEXTO E IDENTIFICACIÓN'!J5</f>
        <v>46387</v>
      </c>
      <c r="K5" s="579"/>
      <c r="L5" s="579"/>
      <c r="M5" s="579"/>
      <c r="N5" s="579"/>
      <c r="O5" s="579"/>
      <c r="P5" s="579"/>
      <c r="Q5" s="579"/>
      <c r="R5" s="579"/>
      <c r="S5" s="579"/>
      <c r="T5" s="579"/>
      <c r="U5" s="579"/>
      <c r="V5" s="579"/>
      <c r="AF5" s="180"/>
      <c r="AG5" s="180"/>
      <c r="AH5" s="180"/>
      <c r="AI5" s="180"/>
      <c r="AJ5" s="180"/>
    </row>
    <row r="6" spans="1:38" s="115" customFormat="1" ht="14" hidden="1" thickBot="1" x14ac:dyDescent="0.35">
      <c r="D6" s="182"/>
      <c r="E6" s="185"/>
      <c r="F6" s="328"/>
      <c r="I6" s="576" t="s">
        <v>281</v>
      </c>
      <c r="J6" s="577"/>
      <c r="K6" s="577"/>
      <c r="L6" s="577"/>
      <c r="M6" s="577"/>
      <c r="N6" s="577"/>
      <c r="O6" s="578"/>
      <c r="R6" s="197"/>
      <c r="S6" s="198"/>
      <c r="T6" s="580" t="s">
        <v>122</v>
      </c>
      <c r="U6" s="581"/>
      <c r="V6" s="581"/>
      <c r="W6" s="581"/>
      <c r="X6" s="582"/>
      <c r="AF6" s="180"/>
      <c r="AG6" s="180"/>
      <c r="AH6" s="180"/>
      <c r="AI6" s="180"/>
      <c r="AJ6" s="180"/>
    </row>
    <row r="7" spans="1:38" x14ac:dyDescent="0.35">
      <c r="A7" s="338"/>
      <c r="B7" s="338"/>
      <c r="C7" s="339"/>
      <c r="D7" s="338"/>
      <c r="E7" s="560" t="s">
        <v>282</v>
      </c>
      <c r="F7" s="560"/>
      <c r="G7" s="560"/>
      <c r="H7" s="179"/>
      <c r="I7" s="200"/>
      <c r="J7" s="201"/>
      <c r="K7" s="547" t="s">
        <v>122</v>
      </c>
      <c r="L7" s="547"/>
      <c r="M7" s="547"/>
      <c r="N7" s="547"/>
      <c r="O7" s="548"/>
      <c r="P7" s="179"/>
      <c r="R7" s="202"/>
      <c r="T7" s="203">
        <v>0.2</v>
      </c>
      <c r="U7" s="203">
        <v>0.4</v>
      </c>
      <c r="V7" s="203">
        <v>0.6</v>
      </c>
      <c r="W7" s="203">
        <v>0.8</v>
      </c>
      <c r="X7" s="204">
        <v>1</v>
      </c>
      <c r="Y7" s="205"/>
      <c r="Z7" s="205"/>
      <c r="AA7" s="205"/>
      <c r="AB7" s="205"/>
      <c r="AC7" s="205"/>
      <c r="AD7" s="205"/>
      <c r="AE7" s="205"/>
    </row>
    <row r="8" spans="1:38" ht="40" customHeight="1" x14ac:dyDescent="0.3">
      <c r="A8" s="199" t="s">
        <v>216</v>
      </c>
      <c r="B8" s="199" t="s">
        <v>258</v>
      </c>
      <c r="C8" s="199" t="s">
        <v>309</v>
      </c>
      <c r="D8" s="199" t="s">
        <v>283</v>
      </c>
      <c r="E8" s="199" t="s">
        <v>103</v>
      </c>
      <c r="F8" s="199" t="s">
        <v>122</v>
      </c>
      <c r="G8" s="199" t="s">
        <v>284</v>
      </c>
      <c r="H8" s="179"/>
      <c r="I8" s="208"/>
      <c r="J8" s="209"/>
      <c r="K8" s="210" t="s">
        <v>233</v>
      </c>
      <c r="L8" s="210" t="s">
        <v>237</v>
      </c>
      <c r="M8" s="210" t="s">
        <v>241</v>
      </c>
      <c r="N8" s="210" t="s">
        <v>246</v>
      </c>
      <c r="O8" s="211" t="s">
        <v>251</v>
      </c>
      <c r="P8" s="179"/>
      <c r="R8" s="202"/>
      <c r="S8" s="212"/>
      <c r="T8" s="213" t="s">
        <v>233</v>
      </c>
      <c r="U8" s="213" t="s">
        <v>237</v>
      </c>
      <c r="V8" s="213" t="s">
        <v>241</v>
      </c>
      <c r="W8" s="213" t="s">
        <v>246</v>
      </c>
      <c r="X8" s="214" t="s">
        <v>251</v>
      </c>
      <c r="AA8" s="205"/>
      <c r="AB8" s="205"/>
      <c r="AC8" s="215"/>
      <c r="AD8" s="215"/>
      <c r="AE8" s="215"/>
      <c r="AF8" s="215"/>
      <c r="AG8" s="215"/>
      <c r="AH8" s="215"/>
      <c r="AI8" s="215"/>
      <c r="AJ8" s="215"/>
      <c r="AK8" s="215"/>
      <c r="AL8" s="215"/>
    </row>
    <row r="9" spans="1:38" ht="129" customHeight="1" x14ac:dyDescent="0.3">
      <c r="A9" s="216" t="str">
        <f>'2 CONTEXTO E IDENTIFICACIÓN'!A9</f>
        <v>RET-6</v>
      </c>
      <c r="B9" s="217" t="str">
        <f>+'2 CONTEXTO E IDENTIFICACIÓN'!J9</f>
        <v>Posibilidad de afectación reputacional por incumplimiento en los términos establecidos (en ley quinta) a causa de Demora en la emisión de las respuestas (control político, derechos de petición, proposiciones, citaciones a debates de control política).</v>
      </c>
      <c r="C9" s="335">
        <f>+'5 VALORACIÓN CONTROL PROBAB.'!V8</f>
        <v>0.52</v>
      </c>
      <c r="D9" s="168" t="e">
        <f>+'5 VALORACIÓN CONTROL IMPACTO'!V8</f>
        <v>#VALUE!</v>
      </c>
      <c r="E9" s="336" t="str">
        <f t="shared" ref="E9:E28" si="0">+IF(C9=0,"",IF(C9&lt;=$R$13,$S$13,IF(C9&lt;=$R$12,$S$12,IF(C9&lt;=$R$11,$S$11,IF(C9&lt;=$R$10,$S$10,IF(C9&lt;=$R$9,$S$9,""))))))</f>
        <v>Media</v>
      </c>
      <c r="F9" s="336"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583" t="s">
        <v>103</v>
      </c>
      <c r="J9" s="210" t="s">
        <v>249</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73" t="s">
        <v>103</v>
      </c>
      <c r="R9" s="222">
        <v>1</v>
      </c>
      <c r="S9" s="213" t="s">
        <v>249</v>
      </c>
      <c r="T9" s="220" t="s">
        <v>259</v>
      </c>
      <c r="U9" s="220" t="s">
        <v>259</v>
      </c>
      <c r="V9" s="220" t="s">
        <v>259</v>
      </c>
      <c r="W9" s="220" t="s">
        <v>259</v>
      </c>
      <c r="X9" s="221" t="s">
        <v>260</v>
      </c>
      <c r="AA9" s="205"/>
      <c r="AB9" s="205"/>
      <c r="AC9" s="215"/>
      <c r="AD9" s="215"/>
      <c r="AE9" s="215"/>
      <c r="AF9" s="223"/>
      <c r="AG9" s="223"/>
      <c r="AH9" s="223"/>
      <c r="AI9" s="223"/>
      <c r="AJ9" s="223"/>
      <c r="AK9" s="215"/>
      <c r="AL9" s="215"/>
    </row>
    <row r="10" spans="1:38" ht="93" customHeight="1" x14ac:dyDescent="0.3">
      <c r="A10" s="216">
        <f>'2 CONTEXTO E IDENTIFICACIÓN'!A10</f>
        <v>0</v>
      </c>
      <c r="B10" s="217" t="str">
        <f>+'2 CONTEXTO E IDENTIFICACIÓN'!J10</f>
        <v xml:space="preserve"> por a causa de </v>
      </c>
      <c r="C10" s="335" t="str">
        <f>'5 VALORACIÓN CONTROL PROBAB.'!C14</f>
        <v/>
      </c>
      <c r="D10" s="168" t="e">
        <f>'5 VALORACIÓN CONTROL PROBAB.'!V14</f>
        <v>#VALUE!</v>
      </c>
      <c r="E10" s="336" t="str">
        <f t="shared" si="0"/>
        <v/>
      </c>
      <c r="F10" s="336" t="e">
        <f t="shared" si="1"/>
        <v>#VALUE!</v>
      </c>
      <c r="G10" s="217" t="str">
        <f t="shared" si="2"/>
        <v/>
      </c>
      <c r="H10" s="218"/>
      <c r="I10" s="583"/>
      <c r="J10" s="210" t="s">
        <v>244</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74"/>
      <c r="R10" s="222">
        <v>0.8</v>
      </c>
      <c r="S10" s="213" t="s">
        <v>244</v>
      </c>
      <c r="T10" s="224" t="s">
        <v>241</v>
      </c>
      <c r="U10" s="224" t="s">
        <v>241</v>
      </c>
      <c r="V10" s="220" t="s">
        <v>259</v>
      </c>
      <c r="W10" s="220" t="s">
        <v>259</v>
      </c>
      <c r="X10" s="221" t="s">
        <v>260</v>
      </c>
      <c r="AA10" s="205"/>
      <c r="AB10" s="205"/>
      <c r="AC10" s="215"/>
      <c r="AD10" s="225"/>
      <c r="AE10" s="226"/>
      <c r="AF10" s="223"/>
      <c r="AG10" s="223"/>
      <c r="AH10" s="223"/>
      <c r="AI10" s="223"/>
      <c r="AJ10" s="223"/>
      <c r="AK10" s="215"/>
      <c r="AL10" s="215"/>
    </row>
    <row r="11" spans="1:38" ht="93" customHeight="1" x14ac:dyDescent="0.3">
      <c r="A11" s="216">
        <f>'2 CONTEXTO E IDENTIFICACIÓN'!A11</f>
        <v>0</v>
      </c>
      <c r="B11" s="217" t="str">
        <f>+'2 CONTEXTO E IDENTIFICACIÓN'!J11</f>
        <v xml:space="preserve"> por a causa de </v>
      </c>
      <c r="C11" s="335" t="str">
        <f>'5 VALORACIÓN CONTROL PROBAB.'!C20</f>
        <v/>
      </c>
      <c r="D11" s="168">
        <f>'5 VALORACIÓN CONTROL PROBAB.'!V20</f>
        <v>0</v>
      </c>
      <c r="E11" s="336" t="str">
        <f t="shared" si="0"/>
        <v/>
      </c>
      <c r="F11" s="336" t="str">
        <f t="shared" si="1"/>
        <v/>
      </c>
      <c r="G11" s="217" t="str">
        <f t="shared" si="2"/>
        <v/>
      </c>
      <c r="H11" s="218"/>
      <c r="I11" s="583"/>
      <c r="J11" s="210" t="s">
        <v>239</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74"/>
      <c r="R11" s="222">
        <v>0.6</v>
      </c>
      <c r="S11" s="213" t="s">
        <v>239</v>
      </c>
      <c r="T11" s="224" t="s">
        <v>241</v>
      </c>
      <c r="U11" s="224" t="s">
        <v>241</v>
      </c>
      <c r="V11" s="224" t="s">
        <v>241</v>
      </c>
      <c r="W11" s="220" t="s">
        <v>259</v>
      </c>
      <c r="X11" s="221" t="s">
        <v>260</v>
      </c>
      <c r="AA11" s="205"/>
      <c r="AB11" s="205"/>
      <c r="AC11" s="215"/>
      <c r="AD11" s="225"/>
      <c r="AE11" s="226"/>
      <c r="AF11" s="223"/>
      <c r="AG11" s="223"/>
      <c r="AH11" s="223"/>
      <c r="AI11" s="223"/>
      <c r="AJ11" s="227"/>
      <c r="AK11" s="215"/>
      <c r="AL11" s="215"/>
    </row>
    <row r="12" spans="1:38" ht="93" customHeight="1" x14ac:dyDescent="0.3">
      <c r="A12" s="216" t="str">
        <f>'2 CONTEXTO E IDENTIFICACIÓN'!A12</f>
        <v>R4</v>
      </c>
      <c r="B12" s="217" t="str">
        <f>+'2 CONTEXTO E IDENTIFICACIÓN'!J12</f>
        <v xml:space="preserve"> por a causa de </v>
      </c>
      <c r="C12" s="335" t="str">
        <f>'5 VALORACIÓN CONTROL PROBAB.'!C26</f>
        <v/>
      </c>
      <c r="D12" s="168">
        <f>'5 VALORACIÓN CONTROL PROBAB.'!V26</f>
        <v>0</v>
      </c>
      <c r="E12" s="336" t="str">
        <f t="shared" si="0"/>
        <v/>
      </c>
      <c r="F12" s="336" t="str">
        <f t="shared" si="1"/>
        <v/>
      </c>
      <c r="G12" s="217" t="str">
        <f t="shared" si="2"/>
        <v/>
      </c>
      <c r="H12" s="218"/>
      <c r="I12" s="583"/>
      <c r="J12" s="210" t="s">
        <v>235</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74"/>
      <c r="R12" s="222">
        <v>0.4</v>
      </c>
      <c r="S12" s="213" t="s">
        <v>235</v>
      </c>
      <c r="T12" s="228" t="s">
        <v>261</v>
      </c>
      <c r="U12" s="224" t="s">
        <v>241</v>
      </c>
      <c r="V12" s="224" t="s">
        <v>241</v>
      </c>
      <c r="W12" s="220" t="s">
        <v>259</v>
      </c>
      <c r="X12" s="221" t="s">
        <v>260</v>
      </c>
      <c r="AA12" s="205"/>
      <c r="AB12" s="205"/>
      <c r="AC12" s="215"/>
      <c r="AD12" s="225"/>
      <c r="AE12" s="226"/>
      <c r="AF12" s="223"/>
      <c r="AG12" s="223"/>
      <c r="AH12" s="223"/>
      <c r="AI12" s="227"/>
      <c r="AJ12" s="223"/>
      <c r="AK12" s="215"/>
      <c r="AL12" s="215"/>
    </row>
    <row r="13" spans="1:38" ht="93" customHeight="1" thickBot="1" x14ac:dyDescent="0.35">
      <c r="A13" s="216" t="str">
        <f>'2 CONTEXTO E IDENTIFICACIÓN'!A13</f>
        <v>R5</v>
      </c>
      <c r="B13" s="217" t="str">
        <f>+'2 CONTEXTO E IDENTIFICACIÓN'!J13</f>
        <v xml:space="preserve"> por a causa de </v>
      </c>
      <c r="C13" s="335" t="str">
        <f>'5 VALORACIÓN CONTROL PROBAB.'!C32</f>
        <v/>
      </c>
      <c r="D13" s="168">
        <f>'5 VALORACIÓN CONTROL PROBAB.'!V32</f>
        <v>0</v>
      </c>
      <c r="E13" s="336" t="str">
        <f t="shared" si="0"/>
        <v/>
      </c>
      <c r="F13" s="336" t="str">
        <f t="shared" si="1"/>
        <v/>
      </c>
      <c r="G13" s="217" t="str">
        <f t="shared" si="2"/>
        <v/>
      </c>
      <c r="H13" s="218"/>
      <c r="I13" s="584"/>
      <c r="J13" s="340" t="s">
        <v>231</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75"/>
      <c r="R13" s="234">
        <v>0.2</v>
      </c>
      <c r="S13" s="235" t="s">
        <v>231</v>
      </c>
      <c r="T13" s="230" t="s">
        <v>261</v>
      </c>
      <c r="U13" s="230" t="s">
        <v>261</v>
      </c>
      <c r="V13" s="231" t="s">
        <v>241</v>
      </c>
      <c r="W13" s="232" t="s">
        <v>259</v>
      </c>
      <c r="X13" s="233" t="s">
        <v>260</v>
      </c>
      <c r="AA13" s="205"/>
      <c r="AB13" s="205"/>
      <c r="AC13" s="215"/>
      <c r="AD13" s="225"/>
      <c r="AE13" s="226"/>
      <c r="AF13" s="223"/>
      <c r="AG13" s="223"/>
      <c r="AH13" s="223"/>
      <c r="AI13" s="236"/>
      <c r="AJ13" s="223"/>
      <c r="AK13" s="215"/>
      <c r="AL13" s="215"/>
    </row>
    <row r="14" spans="1:38" ht="93" customHeight="1" x14ac:dyDescent="0.3">
      <c r="A14" s="216" t="str">
        <f>'2 CONTEXTO E IDENTIFICACIÓN'!A14</f>
        <v>R6</v>
      </c>
      <c r="B14" s="217" t="str">
        <f>+'2 CONTEXTO E IDENTIFICACIÓN'!J14</f>
        <v xml:space="preserve"> por a causa de </v>
      </c>
      <c r="C14" s="335" t="str">
        <f>'5 VALORACIÓN CONTROL PROBAB.'!C38</f>
        <v/>
      </c>
      <c r="D14" s="168">
        <f>'5 VALORACIÓN CONTROL PROBAB.'!V38</f>
        <v>0</v>
      </c>
      <c r="E14" s="336" t="str">
        <f t="shared" si="0"/>
        <v/>
      </c>
      <c r="F14" s="336"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3">
      <c r="A15" s="216" t="str">
        <f>'2 CONTEXTO E IDENTIFICACIÓN'!A15</f>
        <v>R7</v>
      </c>
      <c r="B15" s="217" t="str">
        <f>+'2 CONTEXTO E IDENTIFICACIÓN'!J15</f>
        <v xml:space="preserve"> por a causa de </v>
      </c>
      <c r="C15" s="335" t="str">
        <f>'5 VALORACIÓN CONTROL PROBAB.'!C44</f>
        <v/>
      </c>
      <c r="D15" s="168">
        <f>'5 VALORACIÓN CONTROL PROBAB.'!V44</f>
        <v>0</v>
      </c>
      <c r="E15" s="336" t="str">
        <f t="shared" si="0"/>
        <v/>
      </c>
      <c r="F15" s="336" t="str">
        <f t="shared" si="1"/>
        <v/>
      </c>
      <c r="G15" s="217" t="str">
        <f t="shared" si="2"/>
        <v/>
      </c>
      <c r="H15" s="218"/>
      <c r="I15" s="218"/>
      <c r="J15" s="237" t="s">
        <v>262</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3">
      <c r="A16" s="216" t="str">
        <f>'2 CONTEXTO E IDENTIFICACIÓN'!A16</f>
        <v>R8</v>
      </c>
      <c r="B16" s="217" t="str">
        <f>+'2 CONTEXTO E IDENTIFICACIÓN'!J16</f>
        <v xml:space="preserve"> por a causa de </v>
      </c>
      <c r="C16" s="335" t="str">
        <f>'5 VALORACIÓN CONTROL PROBAB.'!C50</f>
        <v/>
      </c>
      <c r="D16" s="168">
        <f>'5 VALORACIÓN CONTROL PROBAB.'!V50</f>
        <v>0</v>
      </c>
      <c r="E16" s="336" t="str">
        <f t="shared" si="0"/>
        <v/>
      </c>
      <c r="F16" s="336" t="str">
        <f t="shared" si="1"/>
        <v/>
      </c>
      <c r="G16" s="217" t="str">
        <f t="shared" si="2"/>
        <v/>
      </c>
      <c r="H16" s="218"/>
      <c r="I16" s="218"/>
      <c r="J16" s="238" t="s">
        <v>260</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3">
      <c r="A17" s="216" t="str">
        <f>'2 CONTEXTO E IDENTIFICACIÓN'!A17</f>
        <v>R9</v>
      </c>
      <c r="B17" s="217" t="str">
        <f>+'2 CONTEXTO E IDENTIFICACIÓN'!J17</f>
        <v xml:space="preserve"> por a causa de </v>
      </c>
      <c r="C17" s="335" t="str">
        <f>'5 VALORACIÓN CONTROL PROBAB.'!C56</f>
        <v/>
      </c>
      <c r="D17" s="168">
        <f>'5 VALORACIÓN CONTROL PROBAB.'!V56</f>
        <v>0</v>
      </c>
      <c r="E17" s="336" t="str">
        <f t="shared" si="0"/>
        <v/>
      </c>
      <c r="F17" s="336" t="str">
        <f t="shared" si="1"/>
        <v/>
      </c>
      <c r="G17" s="217" t="str">
        <f t="shared" si="2"/>
        <v/>
      </c>
      <c r="H17" s="218"/>
      <c r="I17" s="218"/>
      <c r="J17" s="220" t="s">
        <v>259</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3">
      <c r="A18" s="216" t="str">
        <f>'2 CONTEXTO E IDENTIFICACIÓN'!A18</f>
        <v>R10</v>
      </c>
      <c r="B18" s="217" t="str">
        <f>+'2 CONTEXTO E IDENTIFICACIÓN'!J18</f>
        <v xml:space="preserve"> por a causa de </v>
      </c>
      <c r="C18" s="335" t="str">
        <f>'5 VALORACIÓN CONTROL PROBAB.'!C62</f>
        <v/>
      </c>
      <c r="D18" s="168">
        <f>'5 VALORACIÓN CONTROL PROBAB.'!V62</f>
        <v>0</v>
      </c>
      <c r="E18" s="336" t="str">
        <f t="shared" si="0"/>
        <v/>
      </c>
      <c r="F18" s="336" t="str">
        <f t="shared" si="1"/>
        <v/>
      </c>
      <c r="G18" s="217" t="str">
        <f t="shared" si="2"/>
        <v/>
      </c>
      <c r="H18" s="218"/>
      <c r="I18" s="218"/>
      <c r="J18" s="224" t="s">
        <v>241</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3">
      <c r="A19" s="216" t="str">
        <f>'2 CONTEXTO E IDENTIFICACIÓN'!A19</f>
        <v>R11</v>
      </c>
      <c r="B19" s="217" t="str">
        <f>+'2 CONTEXTO E IDENTIFICACIÓN'!J19</f>
        <v xml:space="preserve"> por a causa de </v>
      </c>
      <c r="C19" s="335" t="str">
        <f>'5 VALORACIÓN CONTROL PROBAB.'!C68</f>
        <v/>
      </c>
      <c r="D19" s="168">
        <f>'5 VALORACIÓN CONTROL PROBAB.'!V68</f>
        <v>0</v>
      </c>
      <c r="E19" s="336" t="str">
        <f t="shared" si="0"/>
        <v/>
      </c>
      <c r="F19" s="336" t="str">
        <f t="shared" si="1"/>
        <v/>
      </c>
      <c r="G19" s="217" t="str">
        <f t="shared" si="2"/>
        <v/>
      </c>
      <c r="H19" s="218"/>
      <c r="I19" s="218"/>
      <c r="J19" s="228" t="s">
        <v>261</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3">
      <c r="A20" s="216" t="str">
        <f>'2 CONTEXTO E IDENTIFICACIÓN'!A20</f>
        <v>R12</v>
      </c>
      <c r="B20" s="217" t="str">
        <f>+'2 CONTEXTO E IDENTIFICACIÓN'!J20</f>
        <v xml:space="preserve"> por a causa de </v>
      </c>
      <c r="C20" s="335" t="str">
        <f>'5 VALORACIÓN CONTROL PROBAB.'!C74</f>
        <v/>
      </c>
      <c r="D20" s="168">
        <f>'5 VALORACIÓN CONTROL PROBAB.'!V74</f>
        <v>0</v>
      </c>
      <c r="E20" s="336" t="str">
        <f t="shared" si="0"/>
        <v/>
      </c>
      <c r="F20" s="336"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3">
      <c r="A21" s="216" t="str">
        <f>'2 CONTEXTO E IDENTIFICACIÓN'!A21</f>
        <v>R13</v>
      </c>
      <c r="B21" s="217" t="str">
        <f>+'2 CONTEXTO E IDENTIFICACIÓN'!J21</f>
        <v xml:space="preserve"> por a causa de </v>
      </c>
      <c r="C21" s="335" t="str">
        <f>'5 VALORACIÓN CONTROL PROBAB.'!C80</f>
        <v/>
      </c>
      <c r="D21" s="168">
        <f>'5 VALORACIÓN CONTROL PROBAB.'!V80</f>
        <v>0</v>
      </c>
      <c r="E21" s="336" t="str">
        <f t="shared" si="0"/>
        <v/>
      </c>
      <c r="F21" s="336"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3">
      <c r="A22" s="216" t="str">
        <f>'2 CONTEXTO E IDENTIFICACIÓN'!A22</f>
        <v>R14</v>
      </c>
      <c r="B22" s="217" t="str">
        <f>+'2 CONTEXTO E IDENTIFICACIÓN'!J22</f>
        <v xml:space="preserve"> por a causa de </v>
      </c>
      <c r="C22" s="335" t="str">
        <f>'5 VALORACIÓN CONTROL PROBAB.'!C86</f>
        <v/>
      </c>
      <c r="D22" s="168">
        <f>'5 VALORACIÓN CONTROL PROBAB.'!V86</f>
        <v>0</v>
      </c>
      <c r="E22" s="336" t="str">
        <f t="shared" si="0"/>
        <v/>
      </c>
      <c r="F22" s="336"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3">
      <c r="A23" s="216" t="str">
        <f>'2 CONTEXTO E IDENTIFICACIÓN'!A23</f>
        <v>R15</v>
      </c>
      <c r="B23" s="217" t="str">
        <f>+'2 CONTEXTO E IDENTIFICACIÓN'!J23</f>
        <v xml:space="preserve"> por a causa de </v>
      </c>
      <c r="C23" s="335" t="str">
        <f>'5 VALORACIÓN CONTROL PROBAB.'!C92</f>
        <v/>
      </c>
      <c r="D23" s="168">
        <f>'5 VALORACIÓN CONTROL PROBAB.'!V92</f>
        <v>0</v>
      </c>
      <c r="E23" s="336" t="str">
        <f t="shared" si="0"/>
        <v/>
      </c>
      <c r="F23" s="336"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3">
      <c r="A24" s="216" t="str">
        <f>'2 CONTEXTO E IDENTIFICACIÓN'!A24</f>
        <v>R16</v>
      </c>
      <c r="B24" s="217" t="str">
        <f>+'2 CONTEXTO E IDENTIFICACIÓN'!J24</f>
        <v xml:space="preserve"> por a causa de </v>
      </c>
      <c r="C24" s="335" t="str">
        <f>'5 VALORACIÓN CONTROL PROBAB.'!C98</f>
        <v/>
      </c>
      <c r="D24" s="168">
        <f>'5 VALORACIÓN CONTROL PROBAB.'!V98</f>
        <v>0</v>
      </c>
      <c r="E24" s="336" t="str">
        <f t="shared" si="0"/>
        <v/>
      </c>
      <c r="F24" s="336"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35">
      <c r="A25" s="216" t="str">
        <f>'2 CONTEXTO E IDENTIFICACIÓN'!A25</f>
        <v>R17</v>
      </c>
      <c r="B25" s="217" t="str">
        <f>+'2 CONTEXTO E IDENTIFICACIÓN'!J25</f>
        <v xml:space="preserve"> por a causa de </v>
      </c>
      <c r="C25" s="335" t="str">
        <f>'5 VALORACIÓN CONTROL PROBAB.'!C104</f>
        <v/>
      </c>
      <c r="D25" s="168">
        <f>'5 VALORACIÓN CONTROL PROBAB.'!V104</f>
        <v>0</v>
      </c>
      <c r="E25" s="336" t="str">
        <f t="shared" si="0"/>
        <v/>
      </c>
      <c r="F25" s="336" t="str">
        <f t="shared" si="1"/>
        <v/>
      </c>
      <c r="G25" s="217" t="str">
        <f t="shared" si="2"/>
        <v/>
      </c>
      <c r="H25" s="218"/>
      <c r="I25" s="218"/>
      <c r="J25" s="218"/>
      <c r="K25" s="218"/>
      <c r="L25" s="218"/>
      <c r="M25" s="218"/>
      <c r="N25" s="218"/>
      <c r="O25" s="218"/>
      <c r="P25" s="218"/>
    </row>
    <row r="26" spans="1:38" ht="93" customHeight="1" x14ac:dyDescent="0.35">
      <c r="A26" s="216" t="str">
        <f>'2 CONTEXTO E IDENTIFICACIÓN'!A26</f>
        <v>R18</v>
      </c>
      <c r="B26" s="217" t="str">
        <f>+'2 CONTEXTO E IDENTIFICACIÓN'!J26</f>
        <v xml:space="preserve"> por a causa de </v>
      </c>
      <c r="C26" s="335" t="str">
        <f>'5 VALORACIÓN CONTROL PROBAB.'!C110</f>
        <v/>
      </c>
      <c r="D26" s="168">
        <f>'5 VALORACIÓN CONTROL PROBAB.'!V110</f>
        <v>0</v>
      </c>
      <c r="E26" s="336" t="str">
        <f t="shared" si="0"/>
        <v/>
      </c>
      <c r="F26" s="336" t="str">
        <f t="shared" si="1"/>
        <v/>
      </c>
      <c r="G26" s="217" t="str">
        <f t="shared" si="2"/>
        <v/>
      </c>
      <c r="H26" s="218"/>
      <c r="I26" s="218"/>
      <c r="J26" s="218"/>
      <c r="K26" s="218"/>
      <c r="L26" s="218"/>
      <c r="M26" s="218"/>
      <c r="N26" s="218"/>
      <c r="O26" s="218"/>
      <c r="P26" s="218"/>
    </row>
    <row r="27" spans="1:38" ht="93" customHeight="1" x14ac:dyDescent="0.35">
      <c r="A27" s="216" t="str">
        <f>'2 CONTEXTO E IDENTIFICACIÓN'!A27</f>
        <v>R19</v>
      </c>
      <c r="B27" s="217" t="str">
        <f>+'2 CONTEXTO E IDENTIFICACIÓN'!J27</f>
        <v xml:space="preserve"> por a causa de </v>
      </c>
      <c r="C27" s="335" t="str">
        <f>'5 VALORACIÓN CONTROL PROBAB.'!C116</f>
        <v/>
      </c>
      <c r="D27" s="168">
        <f>'5 VALORACIÓN CONTROL PROBAB.'!V116</f>
        <v>0</v>
      </c>
      <c r="E27" s="336" t="str">
        <f t="shared" si="0"/>
        <v/>
      </c>
      <c r="F27" s="336" t="str">
        <f t="shared" si="1"/>
        <v/>
      </c>
      <c r="G27" s="217" t="str">
        <f t="shared" si="2"/>
        <v/>
      </c>
      <c r="H27" s="218"/>
      <c r="I27" s="218"/>
      <c r="J27" s="218"/>
      <c r="K27" s="218"/>
      <c r="L27" s="218"/>
      <c r="M27" s="218"/>
      <c r="N27" s="218"/>
      <c r="O27" s="218"/>
      <c r="P27" s="218"/>
    </row>
    <row r="28" spans="1:38" ht="93" customHeight="1" x14ac:dyDescent="0.35">
      <c r="A28" s="216" t="str">
        <f>'2 CONTEXTO E IDENTIFICACIÓN'!A28</f>
        <v>R20</v>
      </c>
      <c r="B28" s="217" t="str">
        <f>+'2 CONTEXTO E IDENTIFICACIÓN'!J28</f>
        <v xml:space="preserve"> por a causa de </v>
      </c>
      <c r="C28" s="335" t="str">
        <f>'5 VALORACIÓN CONTROL PROBAB.'!C122</f>
        <v/>
      </c>
      <c r="D28" s="168">
        <f>'5 VALORACIÓN CONTROL PROBAB.'!V122</f>
        <v>0</v>
      </c>
      <c r="E28" s="336" t="str">
        <f t="shared" si="0"/>
        <v/>
      </c>
      <c r="F28" s="336" t="str">
        <f t="shared" si="1"/>
        <v/>
      </c>
      <c r="G28" s="217" t="str">
        <f t="shared" si="2"/>
        <v/>
      </c>
      <c r="H28" s="218"/>
      <c r="I28" s="218"/>
      <c r="J28" s="218"/>
      <c r="K28" s="218"/>
      <c r="L28" s="218"/>
      <c r="M28" s="218"/>
      <c r="N28" s="218"/>
      <c r="O28" s="218"/>
      <c r="P28" s="218"/>
    </row>
    <row r="29" spans="1:38" ht="14.5" customHeight="1" x14ac:dyDescent="0.3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3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3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3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35">
      <c r="C33" s="126"/>
      <c r="E33" s="337"/>
      <c r="F33" s="337"/>
      <c r="AA33" s="126"/>
      <c r="AB33" s="126"/>
      <c r="AC33" s="126"/>
      <c r="AD33" s="126"/>
      <c r="AE33" s="126"/>
    </row>
    <row r="34" spans="3:31" s="125" customFormat="1" ht="19.5" hidden="1" customHeight="1" x14ac:dyDescent="0.35">
      <c r="C34" s="126"/>
      <c r="E34" s="337"/>
      <c r="F34" s="337"/>
      <c r="AA34" s="126"/>
      <c r="AB34" s="126"/>
      <c r="AC34" s="126"/>
      <c r="AD34" s="126"/>
      <c r="AE34" s="126"/>
    </row>
    <row r="35" spans="3:31" s="125" customFormat="1" ht="19.5" hidden="1" customHeight="1" x14ac:dyDescent="0.35">
      <c r="C35" s="126"/>
      <c r="E35" s="337"/>
      <c r="F35" s="337"/>
      <c r="AA35" s="126"/>
      <c r="AB35" s="126"/>
      <c r="AC35" s="126"/>
      <c r="AD35" s="126"/>
      <c r="AE35" s="126"/>
    </row>
  </sheetData>
  <sheetProtection formatCells="0" formatColumns="0" formatRows="0" sort="0" autoFilter="0" pivotTables="0"/>
  <dataConsolidate/>
  <mergeCells count="11">
    <mergeCell ref="A1:O1"/>
    <mergeCell ref="A2:C2"/>
    <mergeCell ref="E7:G7"/>
    <mergeCell ref="K7:O7"/>
    <mergeCell ref="I9:I13"/>
    <mergeCell ref="Q9:Q13"/>
    <mergeCell ref="I6:O6"/>
    <mergeCell ref="B4:D4"/>
    <mergeCell ref="B5:D5"/>
    <mergeCell ref="K5:V5"/>
    <mergeCell ref="T6:X6"/>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3.5" zeroHeight="1" x14ac:dyDescent="0.35"/>
  <cols>
    <col min="1" max="1" width="11.453125" style="125" customWidth="1"/>
    <col min="2" max="2" width="9.1796875" style="126" bestFit="1" customWidth="1"/>
    <col min="3" max="4" width="15.453125" style="126" customWidth="1"/>
    <col min="5" max="6" width="15.453125" style="337" customWidth="1"/>
    <col min="7" max="7" width="15.453125" style="126" customWidth="1"/>
    <col min="8" max="8" width="3.81640625" style="126" customWidth="1"/>
    <col min="9" max="9" width="7.453125" style="126" customWidth="1"/>
    <col min="10" max="10" width="14" style="126" customWidth="1"/>
    <col min="11" max="15" width="12.453125" style="126" customWidth="1"/>
    <col min="16" max="16" width="3.81640625" style="126" customWidth="1"/>
    <col min="17" max="17" width="4.81640625" style="125" hidden="1" customWidth="1"/>
    <col min="18" max="18" width="6.1796875" style="125" hidden="1" customWidth="1"/>
    <col min="19" max="24" width="14" style="125" hidden="1" customWidth="1"/>
    <col min="25" max="29" width="11.453125" style="125" customWidth="1"/>
    <col min="30" max="30" width="5.453125" style="125" bestFit="1" customWidth="1"/>
    <col min="31" max="31" width="26.81640625" style="125" customWidth="1"/>
    <col min="32" max="32" width="22.81640625" style="126" customWidth="1"/>
    <col min="33" max="36" width="22.81640625" style="126" hidden="1" customWidth="1"/>
    <col min="37" max="37" width="23.453125" style="125" hidden="1" customWidth="1"/>
    <col min="38" max="265" width="11.453125" style="125" hidden="1" customWidth="1"/>
    <col min="266" max="266" width="12.453125" style="125" hidden="1" customWidth="1"/>
    <col min="267" max="267" width="47" style="125" hidden="1" customWidth="1"/>
    <col min="268" max="268" width="35" style="125" hidden="1" customWidth="1"/>
    <col min="269" max="16384" width="14.453125" style="125" hidden="1"/>
  </cols>
  <sheetData>
    <row r="1" spans="1:38" s="115" customFormat="1" ht="36" customHeight="1" x14ac:dyDescent="0.3">
      <c r="A1" s="590"/>
      <c r="B1" s="589" t="str">
        <f>+'2 CONTEXTO E IDENTIFICACIÓN'!A1</f>
        <v>FORMATO MAPA DE RIESGOS
PROCESO: DIRECCIONAMIENTO ESTRATÉGICO
Versión: 01 Fecha: 04/03/2026 Código:  DET-F-52</v>
      </c>
      <c r="C1" s="589"/>
      <c r="D1" s="589"/>
      <c r="E1" s="591"/>
      <c r="F1" s="592"/>
      <c r="J1" s="329" t="str">
        <f>+'2 CONTEXTO E IDENTIFICACIÓN'!$I$4</f>
        <v>Elaboración o Actualización:</v>
      </c>
      <c r="K1" s="119">
        <f>'2 CONTEXTO E IDENTIFICACIÓN'!J4</f>
        <v>46140</v>
      </c>
      <c r="L1" s="120"/>
      <c r="M1" s="120"/>
      <c r="AF1" s="180"/>
      <c r="AG1" s="180"/>
      <c r="AH1" s="180"/>
      <c r="AI1" s="180"/>
      <c r="AJ1" s="180"/>
    </row>
    <row r="2" spans="1:38" s="115" customFormat="1" ht="36" customHeight="1" x14ac:dyDescent="0.3">
      <c r="A2" s="590"/>
      <c r="B2" s="589"/>
      <c r="C2" s="589"/>
      <c r="D2" s="589"/>
      <c r="E2" s="109" t="str">
        <f>+'2 CONTEXTO E IDENTIFICACIÓN'!A2</f>
        <v>VERSIÓN:</v>
      </c>
      <c r="F2" s="324">
        <f>'2 CONTEXTO E IDENTIFICACIÓN'!B2</f>
        <v>1</v>
      </c>
      <c r="G2" s="182"/>
      <c r="H2" s="182"/>
      <c r="J2" s="330" t="str">
        <f>+'2 CONTEXTO E IDENTIFICACIÓN'!$E$5</f>
        <v xml:space="preserve">Vigencia: </v>
      </c>
      <c r="K2" s="175">
        <f>'2 CONTEXTO E IDENTIFICACIÓN'!G5</f>
        <v>46174</v>
      </c>
      <c r="L2" s="186" t="s">
        <v>52</v>
      </c>
      <c r="M2" s="173">
        <f>'2 CONTEXTO E IDENTIFICACIÓN'!J5</f>
        <v>46387</v>
      </c>
      <c r="N2" s="183"/>
      <c r="O2" s="183"/>
      <c r="P2" s="182"/>
      <c r="AF2" s="180"/>
      <c r="AG2" s="180"/>
      <c r="AH2" s="180"/>
      <c r="AI2" s="180"/>
      <c r="AJ2" s="180"/>
    </row>
    <row r="3" spans="1:38" s="115" customFormat="1" x14ac:dyDescent="0.3">
      <c r="A3" s="184"/>
      <c r="B3" s="182"/>
      <c r="C3" s="182"/>
      <c r="D3" s="182"/>
      <c r="E3" s="246"/>
      <c r="F3" s="246"/>
      <c r="G3" s="182"/>
      <c r="H3" s="182"/>
      <c r="N3" s="183"/>
      <c r="O3" s="183"/>
      <c r="P3" s="182"/>
      <c r="AF3" s="180"/>
      <c r="AG3" s="180"/>
      <c r="AH3" s="180"/>
      <c r="AI3" s="180"/>
      <c r="AJ3" s="180"/>
    </row>
    <row r="4" spans="1:38" s="115" customFormat="1" ht="33" customHeight="1" x14ac:dyDescent="0.3">
      <c r="A4" s="341" t="s">
        <v>47</v>
      </c>
      <c r="B4" s="434" t="str">
        <f>'2 CONTEXTO E IDENTIFICACIÓN'!B4</f>
        <v>Ministerio de Vivienda, Ciudad y Territorio</v>
      </c>
      <c r="C4" s="434"/>
      <c r="D4" s="434"/>
      <c r="E4" s="327"/>
      <c r="F4" s="246"/>
      <c r="G4" s="182"/>
      <c r="H4" s="182"/>
      <c r="I4" s="342"/>
      <c r="J4" s="342"/>
      <c r="K4" s="196"/>
      <c r="L4" s="196"/>
      <c r="M4" s="196"/>
      <c r="N4" s="183"/>
      <c r="O4" s="183"/>
      <c r="P4" s="182"/>
      <c r="AF4" s="180"/>
      <c r="AG4" s="180"/>
      <c r="AH4" s="180"/>
      <c r="AI4" s="180"/>
      <c r="AJ4" s="180"/>
    </row>
    <row r="5" spans="1:38" s="115" customFormat="1" ht="33" customHeight="1" x14ac:dyDescent="0.3">
      <c r="A5" s="341" t="s">
        <v>48</v>
      </c>
      <c r="B5" s="434" t="str">
        <f>'2 CONTEXTO E IDENTIFICACIÓN'!F4</f>
        <v>Relaciones Estratégicas</v>
      </c>
      <c r="C5" s="535"/>
      <c r="D5" s="535"/>
      <c r="E5" s="327"/>
      <c r="F5" s="246"/>
      <c r="G5" s="182"/>
      <c r="H5" s="182"/>
      <c r="I5" s="342"/>
      <c r="J5" s="342"/>
      <c r="K5" s="196"/>
      <c r="L5" s="196"/>
      <c r="M5" s="196"/>
      <c r="N5" s="183"/>
      <c r="O5" s="183"/>
      <c r="P5" s="182"/>
      <c r="AF5" s="180"/>
      <c r="AG5" s="180"/>
      <c r="AH5" s="180"/>
      <c r="AI5" s="180"/>
      <c r="AJ5" s="180"/>
    </row>
    <row r="6" spans="1:38" s="115" customFormat="1" ht="14" thickBot="1" x14ac:dyDescent="0.35">
      <c r="D6" s="327"/>
      <c r="E6" s="327"/>
      <c r="F6" s="328"/>
      <c r="AF6" s="180"/>
      <c r="AG6" s="180"/>
      <c r="AH6" s="180"/>
      <c r="AI6" s="180"/>
      <c r="AJ6" s="180"/>
    </row>
    <row r="7" spans="1:38" s="115" customFormat="1" ht="14" thickBot="1" x14ac:dyDescent="0.35">
      <c r="A7" s="586" t="s">
        <v>255</v>
      </c>
      <c r="B7" s="587"/>
      <c r="C7" s="587"/>
      <c r="D7" s="587"/>
      <c r="E7" s="587"/>
      <c r="F7" s="587"/>
      <c r="G7" s="588"/>
      <c r="I7" s="586" t="s">
        <v>281</v>
      </c>
      <c r="J7" s="587"/>
      <c r="K7" s="587"/>
      <c r="L7" s="587"/>
      <c r="M7" s="587"/>
      <c r="N7" s="587"/>
      <c r="O7" s="588"/>
      <c r="R7" s="197"/>
      <c r="S7" s="198"/>
      <c r="T7" s="558" t="s">
        <v>122</v>
      </c>
      <c r="U7" s="558"/>
      <c r="V7" s="558"/>
      <c r="W7" s="558"/>
      <c r="X7" s="559"/>
      <c r="AF7" s="180"/>
      <c r="AG7" s="180"/>
      <c r="AH7" s="180"/>
      <c r="AI7" s="180"/>
      <c r="AJ7" s="180"/>
    </row>
    <row r="8" spans="1:38" x14ac:dyDescent="0.35">
      <c r="A8" s="331"/>
      <c r="B8" s="332"/>
      <c r="C8" s="558" t="s">
        <v>122</v>
      </c>
      <c r="D8" s="558"/>
      <c r="E8" s="558"/>
      <c r="F8" s="558"/>
      <c r="G8" s="559"/>
      <c r="H8" s="179"/>
      <c r="I8" s="331"/>
      <c r="J8" s="332"/>
      <c r="K8" s="558" t="s">
        <v>122</v>
      </c>
      <c r="L8" s="558"/>
      <c r="M8" s="558"/>
      <c r="N8" s="558"/>
      <c r="O8" s="559"/>
      <c r="P8" s="179"/>
      <c r="R8" s="202"/>
      <c r="T8" s="203">
        <v>0.2</v>
      </c>
      <c r="U8" s="203">
        <v>0.4</v>
      </c>
      <c r="V8" s="203">
        <v>0.6</v>
      </c>
      <c r="W8" s="203">
        <v>0.8</v>
      </c>
      <c r="X8" s="204">
        <v>1</v>
      </c>
      <c r="Y8" s="205"/>
      <c r="Z8" s="205"/>
      <c r="AA8" s="205"/>
      <c r="AB8" s="205"/>
      <c r="AC8" s="205"/>
      <c r="AD8" s="205"/>
      <c r="AE8" s="205"/>
    </row>
    <row r="9" spans="1:38" ht="27" x14ac:dyDescent="0.3">
      <c r="A9" s="202"/>
      <c r="B9" s="333"/>
      <c r="C9" s="219" t="s">
        <v>233</v>
      </c>
      <c r="D9" s="219" t="s">
        <v>237</v>
      </c>
      <c r="E9" s="219" t="s">
        <v>241</v>
      </c>
      <c r="F9" s="219" t="s">
        <v>246</v>
      </c>
      <c r="G9" s="334" t="s">
        <v>251</v>
      </c>
      <c r="H9" s="179"/>
      <c r="I9" s="202"/>
      <c r="J9" s="333"/>
      <c r="K9" s="219" t="s">
        <v>233</v>
      </c>
      <c r="L9" s="219" t="s">
        <v>237</v>
      </c>
      <c r="M9" s="219" t="s">
        <v>241</v>
      </c>
      <c r="N9" s="219" t="s">
        <v>246</v>
      </c>
      <c r="O9" s="334" t="s">
        <v>251</v>
      </c>
      <c r="P9" s="179"/>
      <c r="R9" s="202"/>
      <c r="S9" s="212"/>
      <c r="T9" s="213" t="s">
        <v>233</v>
      </c>
      <c r="U9" s="213" t="s">
        <v>237</v>
      </c>
      <c r="V9" s="213" t="s">
        <v>241</v>
      </c>
      <c r="W9" s="213" t="s">
        <v>246</v>
      </c>
      <c r="X9" s="214" t="s">
        <v>251</v>
      </c>
      <c r="AA9" s="205"/>
      <c r="AB9" s="205"/>
      <c r="AC9" s="215"/>
      <c r="AD9" s="215"/>
      <c r="AE9" s="215"/>
      <c r="AF9" s="215"/>
      <c r="AG9" s="215"/>
      <c r="AH9" s="215"/>
      <c r="AI9" s="215"/>
      <c r="AJ9" s="215"/>
      <c r="AK9" s="215"/>
      <c r="AL9" s="215"/>
    </row>
    <row r="10" spans="1:38" ht="55.5" customHeight="1" x14ac:dyDescent="0.3">
      <c r="A10" s="549" t="s">
        <v>103</v>
      </c>
      <c r="B10" s="219" t="s">
        <v>249</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49" t="s">
        <v>103</v>
      </c>
      <c r="J10" s="219" t="s">
        <v>249</v>
      </c>
      <c r="K10" s="220" t="e">
        <f>+'6 MAPA CALOR RESIDUAL'!K9</f>
        <v>#VALUE!</v>
      </c>
      <c r="L10" s="220" t="e">
        <f>+'6 MAPA CALOR RESIDUAL'!L9</f>
        <v>#VALUE!</v>
      </c>
      <c r="M10" s="220" t="e">
        <f>+'6 MAPA CALOR RESIDUAL'!M9</f>
        <v>#VALUE!</v>
      </c>
      <c r="N10" s="220" t="e">
        <f>+'6 MAPA CALOR RESIDUAL'!N9</f>
        <v>#VALUE!</v>
      </c>
      <c r="O10" s="221" t="e">
        <f>+'6 MAPA CALOR RESIDUAL'!O9</f>
        <v>#VALUE!</v>
      </c>
      <c r="P10" s="218"/>
      <c r="Q10" s="585" t="s">
        <v>103</v>
      </c>
      <c r="R10" s="222">
        <v>1</v>
      </c>
      <c r="S10" s="213" t="s">
        <v>249</v>
      </c>
      <c r="T10" s="220" t="s">
        <v>259</v>
      </c>
      <c r="U10" s="220" t="s">
        <v>259</v>
      </c>
      <c r="V10" s="220" t="s">
        <v>259</v>
      </c>
      <c r="W10" s="220" t="s">
        <v>259</v>
      </c>
      <c r="X10" s="221" t="s">
        <v>260</v>
      </c>
      <c r="AA10" s="205"/>
      <c r="AB10" s="205"/>
      <c r="AC10" s="215"/>
      <c r="AD10" s="215"/>
      <c r="AE10" s="215"/>
      <c r="AF10" s="223"/>
      <c r="AG10" s="223"/>
      <c r="AH10" s="223"/>
      <c r="AI10" s="223"/>
      <c r="AJ10" s="223"/>
      <c r="AK10" s="215"/>
      <c r="AL10" s="215"/>
    </row>
    <row r="11" spans="1:38" ht="55.5" customHeight="1" x14ac:dyDescent="0.3">
      <c r="A11" s="549"/>
      <c r="B11" s="219" t="s">
        <v>244</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RET-6                   </v>
      </c>
      <c r="H11" s="218"/>
      <c r="I11" s="549"/>
      <c r="J11" s="219" t="s">
        <v>244</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585"/>
      <c r="R11" s="222">
        <v>0.8</v>
      </c>
      <c r="S11" s="213" t="s">
        <v>244</v>
      </c>
      <c r="T11" s="224" t="s">
        <v>241</v>
      </c>
      <c r="U11" s="224" t="s">
        <v>241</v>
      </c>
      <c r="V11" s="220" t="s">
        <v>259</v>
      </c>
      <c r="W11" s="220" t="s">
        <v>259</v>
      </c>
      <c r="X11" s="221" t="s">
        <v>260</v>
      </c>
      <c r="AA11" s="205"/>
      <c r="AB11" s="205"/>
      <c r="AC11" s="215"/>
      <c r="AD11" s="225"/>
      <c r="AE11" s="226"/>
      <c r="AF11" s="223"/>
      <c r="AG11" s="223"/>
      <c r="AH11" s="223"/>
      <c r="AI11" s="223"/>
      <c r="AJ11" s="223"/>
      <c r="AK11" s="215"/>
      <c r="AL11" s="215"/>
    </row>
    <row r="12" spans="1:38" ht="55.5" customHeight="1" x14ac:dyDescent="0.3">
      <c r="A12" s="549"/>
      <c r="B12" s="219" t="s">
        <v>239</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549"/>
      <c r="J12" s="219" t="s">
        <v>239</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585"/>
      <c r="R12" s="222">
        <v>0.6</v>
      </c>
      <c r="S12" s="213" t="s">
        <v>239</v>
      </c>
      <c r="T12" s="224" t="s">
        <v>241</v>
      </c>
      <c r="U12" s="224" t="s">
        <v>241</v>
      </c>
      <c r="V12" s="224" t="s">
        <v>241</v>
      </c>
      <c r="W12" s="220" t="s">
        <v>259</v>
      </c>
      <c r="X12" s="221" t="s">
        <v>260</v>
      </c>
      <c r="AA12" s="205"/>
      <c r="AB12" s="205"/>
      <c r="AC12" s="215"/>
      <c r="AD12" s="225"/>
      <c r="AE12" s="226"/>
      <c r="AF12" s="223"/>
      <c r="AG12" s="223"/>
      <c r="AH12" s="223"/>
      <c r="AI12" s="223"/>
      <c r="AJ12" s="227"/>
      <c r="AK12" s="215"/>
      <c r="AL12" s="215"/>
    </row>
    <row r="13" spans="1:38" ht="55.5" customHeight="1" x14ac:dyDescent="0.3">
      <c r="A13" s="549"/>
      <c r="B13" s="219" t="s">
        <v>235</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49"/>
      <c r="J13" s="219" t="s">
        <v>235</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585"/>
      <c r="R13" s="222">
        <v>0.4</v>
      </c>
      <c r="S13" s="213" t="s">
        <v>235</v>
      </c>
      <c r="T13" s="228" t="s">
        <v>261</v>
      </c>
      <c r="U13" s="224" t="s">
        <v>241</v>
      </c>
      <c r="V13" s="224" t="s">
        <v>241</v>
      </c>
      <c r="W13" s="220" t="s">
        <v>259</v>
      </c>
      <c r="X13" s="221" t="s">
        <v>260</v>
      </c>
      <c r="AA13" s="205"/>
      <c r="AB13" s="205"/>
      <c r="AC13" s="215"/>
      <c r="AD13" s="225"/>
      <c r="AE13" s="226"/>
      <c r="AF13" s="223"/>
      <c r="AG13" s="223"/>
      <c r="AH13" s="223"/>
      <c r="AI13" s="227"/>
      <c r="AJ13" s="223"/>
      <c r="AK13" s="215"/>
      <c r="AL13" s="215"/>
    </row>
    <row r="14" spans="1:38" ht="55.5" customHeight="1" thickBot="1" x14ac:dyDescent="0.35">
      <c r="A14" s="550"/>
      <c r="B14" s="229" t="s">
        <v>231</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50"/>
      <c r="J14" s="229" t="s">
        <v>231</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585"/>
      <c r="R14" s="234">
        <v>0.2</v>
      </c>
      <c r="S14" s="235" t="s">
        <v>231</v>
      </c>
      <c r="T14" s="230" t="s">
        <v>261</v>
      </c>
      <c r="U14" s="230" t="s">
        <v>261</v>
      </c>
      <c r="V14" s="231" t="s">
        <v>241</v>
      </c>
      <c r="W14" s="232" t="s">
        <v>259</v>
      </c>
      <c r="X14" s="233" t="s">
        <v>260</v>
      </c>
      <c r="AA14" s="205"/>
      <c r="AB14" s="205"/>
      <c r="AC14" s="215"/>
      <c r="AD14" s="225"/>
      <c r="AE14" s="226"/>
      <c r="AF14" s="223"/>
      <c r="AG14" s="223"/>
      <c r="AH14" s="223"/>
      <c r="AI14" s="236"/>
      <c r="AJ14" s="223"/>
      <c r="AK14" s="215"/>
      <c r="AL14" s="215"/>
    </row>
    <row r="15" spans="1:38" x14ac:dyDescent="0.3">
      <c r="A15" s="126"/>
      <c r="B15" s="218"/>
      <c r="C15" s="343"/>
      <c r="D15" s="344"/>
      <c r="E15" s="345"/>
      <c r="F15" s="345"/>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7" x14ac:dyDescent="0.3">
      <c r="A16" s="126"/>
      <c r="B16" s="218"/>
      <c r="C16" s="343"/>
      <c r="D16" s="344"/>
      <c r="E16" s="345"/>
      <c r="F16" s="345"/>
      <c r="G16" s="218"/>
      <c r="H16" s="218"/>
      <c r="I16" s="218"/>
      <c r="J16" s="218"/>
      <c r="K16" s="218"/>
      <c r="L16" s="218"/>
      <c r="M16" s="218"/>
      <c r="N16" s="218"/>
      <c r="O16" s="218"/>
      <c r="P16" s="218"/>
      <c r="T16" s="237" t="s">
        <v>262</v>
      </c>
      <c r="V16" s="205"/>
      <c r="W16" s="205"/>
      <c r="X16" s="205"/>
      <c r="Y16" s="205"/>
      <c r="Z16" s="205"/>
      <c r="AA16" s="205"/>
      <c r="AB16" s="205"/>
      <c r="AC16" s="215"/>
      <c r="AD16" s="225"/>
      <c r="AE16" s="215"/>
      <c r="AF16" s="226"/>
      <c r="AG16" s="226"/>
      <c r="AH16" s="226"/>
      <c r="AI16" s="226"/>
      <c r="AJ16" s="226"/>
      <c r="AK16" s="215"/>
      <c r="AL16" s="215"/>
    </row>
    <row r="17" spans="1:38" x14ac:dyDescent="0.3">
      <c r="A17" s="126"/>
      <c r="B17" s="218"/>
      <c r="C17" s="343"/>
      <c r="D17" s="344"/>
      <c r="E17" s="345"/>
      <c r="F17" s="345"/>
      <c r="G17" s="218"/>
      <c r="H17" s="218"/>
      <c r="I17" s="218"/>
      <c r="J17" s="218"/>
      <c r="K17" s="218"/>
      <c r="L17" s="218"/>
      <c r="M17" s="218"/>
      <c r="N17" s="218"/>
      <c r="O17" s="218"/>
      <c r="P17" s="218"/>
      <c r="T17" s="238" t="s">
        <v>260</v>
      </c>
      <c r="V17" s="205"/>
      <c r="W17" s="205"/>
      <c r="X17" s="205"/>
      <c r="Y17" s="205"/>
      <c r="Z17" s="205"/>
      <c r="AA17" s="205"/>
      <c r="AB17" s="205"/>
      <c r="AC17" s="215"/>
      <c r="AD17" s="215"/>
      <c r="AE17" s="215"/>
      <c r="AF17" s="223"/>
      <c r="AG17" s="223"/>
      <c r="AH17" s="223"/>
      <c r="AI17" s="223"/>
      <c r="AJ17" s="223"/>
      <c r="AK17" s="215"/>
      <c r="AL17" s="215"/>
    </row>
    <row r="18" spans="1:38" x14ac:dyDescent="0.3">
      <c r="A18" s="126"/>
      <c r="B18" s="218"/>
      <c r="C18" s="343"/>
      <c r="D18" s="344"/>
      <c r="E18" s="345"/>
      <c r="F18" s="345"/>
      <c r="G18" s="218"/>
      <c r="H18" s="218"/>
      <c r="I18" s="218"/>
      <c r="J18" s="218"/>
      <c r="K18" s="218"/>
      <c r="L18" s="218"/>
      <c r="M18" s="218"/>
      <c r="N18" s="218"/>
      <c r="O18" s="218"/>
      <c r="P18" s="218"/>
      <c r="T18" s="220" t="s">
        <v>259</v>
      </c>
      <c r="U18" s="205"/>
      <c r="V18" s="205"/>
      <c r="W18" s="205"/>
      <c r="X18" s="205"/>
      <c r="Y18" s="205"/>
      <c r="Z18" s="205"/>
      <c r="AA18" s="205"/>
      <c r="AB18" s="205"/>
      <c r="AC18" s="215"/>
      <c r="AD18" s="215"/>
      <c r="AE18" s="215"/>
      <c r="AF18" s="223"/>
      <c r="AG18" s="223"/>
      <c r="AH18" s="223"/>
      <c r="AI18" s="223"/>
      <c r="AJ18" s="223"/>
      <c r="AK18" s="215"/>
      <c r="AL18" s="215"/>
    </row>
    <row r="19" spans="1:38" x14ac:dyDescent="0.3">
      <c r="A19" s="126"/>
      <c r="B19" s="218"/>
      <c r="C19" s="343"/>
      <c r="D19" s="344"/>
      <c r="E19" s="345"/>
      <c r="F19" s="345"/>
      <c r="G19" s="218"/>
      <c r="H19" s="218"/>
      <c r="I19" s="218"/>
      <c r="J19" s="218"/>
      <c r="K19" s="218"/>
      <c r="L19" s="218"/>
      <c r="M19" s="218"/>
      <c r="N19" s="218"/>
      <c r="O19" s="218"/>
      <c r="P19" s="218"/>
      <c r="S19" s="239"/>
      <c r="T19" s="224" t="s">
        <v>241</v>
      </c>
      <c r="U19" s="239"/>
      <c r="V19" s="239"/>
      <c r="W19" s="239"/>
      <c r="X19" s="239"/>
      <c r="Y19" s="239"/>
      <c r="Z19" s="239"/>
      <c r="AA19" s="239"/>
      <c r="AB19" s="239"/>
      <c r="AC19" s="215"/>
      <c r="AD19" s="215"/>
      <c r="AE19" s="240"/>
      <c r="AF19" s="240"/>
      <c r="AG19" s="240"/>
      <c r="AH19" s="240"/>
      <c r="AI19" s="240"/>
      <c r="AJ19" s="240"/>
      <c r="AK19" s="215"/>
      <c r="AL19" s="215"/>
    </row>
    <row r="20" spans="1:38" x14ac:dyDescent="0.3">
      <c r="A20" s="126"/>
      <c r="B20" s="218"/>
      <c r="C20" s="343"/>
      <c r="D20" s="344"/>
      <c r="E20" s="345"/>
      <c r="F20" s="345"/>
      <c r="G20" s="218"/>
      <c r="H20" s="218"/>
      <c r="I20" s="218"/>
      <c r="J20" s="218"/>
      <c r="K20" s="218"/>
      <c r="L20" s="218"/>
      <c r="M20" s="218"/>
      <c r="N20" s="218"/>
      <c r="O20" s="218"/>
      <c r="P20" s="218"/>
      <c r="S20" s="239"/>
      <c r="T20" s="228" t="s">
        <v>261</v>
      </c>
      <c r="AA20" s="239"/>
      <c r="AB20" s="239"/>
      <c r="AC20" s="215"/>
      <c r="AD20" s="215"/>
      <c r="AE20" s="215"/>
      <c r="AF20" s="223"/>
      <c r="AG20" s="223"/>
      <c r="AH20" s="223"/>
      <c r="AI20" s="223"/>
      <c r="AJ20" s="223"/>
      <c r="AK20" s="215"/>
      <c r="AL20" s="215"/>
    </row>
    <row r="21" spans="1:38" x14ac:dyDescent="0.3">
      <c r="A21" s="126"/>
      <c r="B21" s="218"/>
      <c r="C21" s="343"/>
      <c r="D21" s="344"/>
      <c r="E21" s="345"/>
      <c r="F21" s="345"/>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3">
      <c r="A22" s="126"/>
      <c r="B22" s="218"/>
      <c r="C22" s="343"/>
      <c r="D22" s="344"/>
      <c r="E22" s="345"/>
      <c r="F22" s="345"/>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3">
      <c r="A23" s="126"/>
      <c r="B23" s="218"/>
      <c r="C23" s="343"/>
      <c r="D23" s="344"/>
      <c r="E23" s="345"/>
      <c r="F23" s="345"/>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3">
      <c r="A24" s="126"/>
      <c r="B24" s="218"/>
      <c r="C24" s="343"/>
      <c r="D24" s="344"/>
      <c r="E24" s="345"/>
      <c r="F24" s="345"/>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3">
      <c r="A25" s="126"/>
      <c r="B25" s="218"/>
      <c r="C25" s="343"/>
      <c r="D25" s="344"/>
      <c r="E25" s="345"/>
      <c r="F25" s="345"/>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35">
      <c r="A26" s="126"/>
      <c r="B26" s="218"/>
      <c r="C26" s="343"/>
      <c r="D26" s="344"/>
      <c r="E26" s="345"/>
      <c r="F26" s="345"/>
      <c r="G26" s="218"/>
      <c r="H26" s="218"/>
      <c r="I26" s="218"/>
      <c r="J26" s="218"/>
      <c r="K26" s="218"/>
      <c r="L26" s="218"/>
      <c r="M26" s="218"/>
      <c r="N26" s="218"/>
      <c r="O26" s="218"/>
      <c r="P26" s="218"/>
    </row>
    <row r="27" spans="1:38" x14ac:dyDescent="0.35">
      <c r="A27" s="126"/>
      <c r="B27" s="218"/>
      <c r="C27" s="343"/>
      <c r="D27" s="344"/>
      <c r="E27" s="345"/>
      <c r="F27" s="345"/>
      <c r="G27" s="218"/>
      <c r="H27" s="218"/>
      <c r="I27" s="218"/>
      <c r="J27" s="218"/>
      <c r="K27" s="218"/>
      <c r="L27" s="218"/>
      <c r="M27" s="218"/>
      <c r="N27" s="218"/>
      <c r="O27" s="218"/>
      <c r="P27" s="218"/>
    </row>
    <row r="28" spans="1:38" x14ac:dyDescent="0.35">
      <c r="A28" s="126"/>
      <c r="B28" s="218"/>
      <c r="C28" s="343"/>
      <c r="D28" s="344"/>
      <c r="E28" s="345"/>
      <c r="F28" s="345"/>
      <c r="G28" s="218"/>
      <c r="H28" s="218"/>
      <c r="I28" s="218"/>
      <c r="J28" s="218"/>
      <c r="K28" s="218"/>
      <c r="L28" s="218"/>
      <c r="M28" s="218"/>
      <c r="N28" s="218"/>
      <c r="O28" s="218"/>
      <c r="P28" s="218"/>
    </row>
    <row r="29" spans="1:38" x14ac:dyDescent="0.35">
      <c r="A29" s="126"/>
      <c r="B29" s="218"/>
      <c r="C29" s="343"/>
      <c r="D29" s="344"/>
      <c r="E29" s="345"/>
      <c r="F29" s="345"/>
      <c r="G29" s="218"/>
      <c r="H29" s="218"/>
      <c r="I29" s="218"/>
      <c r="J29" s="218"/>
      <c r="K29" s="218"/>
      <c r="L29" s="218"/>
      <c r="M29" s="218"/>
      <c r="N29" s="218"/>
      <c r="O29" s="218"/>
      <c r="P29" s="218"/>
    </row>
    <row r="30" spans="1:38" ht="14.5" customHeight="1" x14ac:dyDescent="0.3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3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3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3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3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3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3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35"/>
    <row r="38" spans="2:36" x14ac:dyDescent="0.35"/>
    <row r="39" spans="2:36" x14ac:dyDescent="0.35"/>
    <row r="40" spans="2:36" x14ac:dyDescent="0.35"/>
    <row r="41" spans="2:36" x14ac:dyDescent="0.35"/>
    <row r="42" spans="2:36" x14ac:dyDescent="0.35"/>
    <row r="43" spans="2:36" x14ac:dyDescent="0.35"/>
    <row r="44" spans="2:36" x14ac:dyDescent="0.35"/>
    <row r="45" spans="2:36" x14ac:dyDescent="0.35"/>
    <row r="46" spans="2:36" x14ac:dyDescent="0.35"/>
    <row r="47" spans="2:36" x14ac:dyDescent="0.35"/>
    <row r="48" spans="2:36"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sheetData>
  <sheetProtection sheet="1" formatCells="0" formatColumns="0" formatRows="0" sort="0" autoFilter="0" pivotTables="0"/>
  <dataConsolidate/>
  <mergeCells count="13">
    <mergeCell ref="B1:D2"/>
    <mergeCell ref="A1:A2"/>
    <mergeCell ref="I7:O7"/>
    <mergeCell ref="T7:X7"/>
    <mergeCell ref="K8:O8"/>
    <mergeCell ref="B4:D4"/>
    <mergeCell ref="B5:D5"/>
    <mergeCell ref="E1:F1"/>
    <mergeCell ref="I10:I14"/>
    <mergeCell ref="Q10:Q14"/>
    <mergeCell ref="A7:G7"/>
    <mergeCell ref="C8:G8"/>
    <mergeCell ref="A10:A14"/>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2026-04-28T16:40:39Z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